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180" windowHeight="9855" tabRatio="820" activeTab="4"/>
  </bookViews>
  <sheets>
    <sheet name="Defun Nal 2021 correc7abr22" sheetId="6" r:id="rId1"/>
    <sheet name="Def Nivel 1o" sheetId="15" r:id="rId2"/>
    <sheet name="Def_Nivel 2o" sheetId="16" r:id="rId3"/>
    <sheet name="Def_Nivel 3o" sheetId="17" r:id="rId4"/>
    <sheet name="Apoyo Nivel" sheetId="18" r:id="rId5"/>
  </sheets>
  <externalReferences>
    <externalReference r:id="rId6"/>
  </externalReferences>
  <definedNames>
    <definedName name="______Ren100" localSheetId="4">#REF!</definedName>
    <definedName name="______Ren100" localSheetId="1">#REF!</definedName>
    <definedName name="______Ren100" localSheetId="2">#REF!</definedName>
    <definedName name="______Ren100" localSheetId="3">#REF!</definedName>
    <definedName name="______Ren100" localSheetId="0">#REF!</definedName>
    <definedName name="______Ren100">#REF!</definedName>
    <definedName name="______Ren101" localSheetId="4">#REF!</definedName>
    <definedName name="______Ren101" localSheetId="1">#REF!</definedName>
    <definedName name="______Ren101" localSheetId="2">#REF!</definedName>
    <definedName name="______Ren101" localSheetId="3">#REF!</definedName>
    <definedName name="______Ren101" localSheetId="0">#REF!</definedName>
    <definedName name="______Ren101">#REF!</definedName>
    <definedName name="____Ren100" localSheetId="4">#REF!</definedName>
    <definedName name="____Ren100" localSheetId="1">#REF!</definedName>
    <definedName name="____Ren100" localSheetId="2">#REF!</definedName>
    <definedName name="____Ren100" localSheetId="3">#REF!</definedName>
    <definedName name="____Ren100" localSheetId="0">#REF!</definedName>
    <definedName name="____Ren100">#REF!</definedName>
    <definedName name="____Ren101" localSheetId="4">#REF!</definedName>
    <definedName name="____Ren101" localSheetId="1">#REF!</definedName>
    <definedName name="____Ren101" localSheetId="2">#REF!</definedName>
    <definedName name="____Ren101" localSheetId="3">#REF!</definedName>
    <definedName name="____Ren101" localSheetId="0">#REF!</definedName>
    <definedName name="____Ren101">#REF!</definedName>
    <definedName name="__Ren100" localSheetId="4">#REF!</definedName>
    <definedName name="__Ren100" localSheetId="1">#REF!</definedName>
    <definedName name="__Ren100" localSheetId="2">#REF!</definedName>
    <definedName name="__Ren100" localSheetId="3">#REF!</definedName>
    <definedName name="__Ren100" localSheetId="0">#REF!</definedName>
    <definedName name="__Ren100">#REF!</definedName>
    <definedName name="__Ren101" localSheetId="4">#REF!</definedName>
    <definedName name="__Ren101" localSheetId="1">#REF!</definedName>
    <definedName name="__Ren101" localSheetId="2">#REF!</definedName>
    <definedName name="__Ren101" localSheetId="3">#REF!</definedName>
    <definedName name="__Ren101" localSheetId="0">#REF!</definedName>
    <definedName name="__Ren101">#REF!</definedName>
    <definedName name="_Ren100" localSheetId="4">#REF!</definedName>
    <definedName name="_Ren100" localSheetId="1">#REF!</definedName>
    <definedName name="_Ren100" localSheetId="2">#REF!</definedName>
    <definedName name="_Ren100" localSheetId="3">#REF!</definedName>
    <definedName name="_Ren100" localSheetId="0">#REF!</definedName>
    <definedName name="_Ren100">#REF!</definedName>
    <definedName name="_Ren101" localSheetId="4">#REF!</definedName>
    <definedName name="_Ren101" localSheetId="1">#REF!</definedName>
    <definedName name="_Ren101" localSheetId="2">#REF!</definedName>
    <definedName name="_Ren101" localSheetId="3">#REF!</definedName>
    <definedName name="_Ren101" localSheetId="0">#REF!</definedName>
    <definedName name="_Ren101">#REF!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>#REF!</definedName>
    <definedName name="Delegacion" localSheetId="4">#REF!</definedName>
    <definedName name="Delegacion" localSheetId="1">#REF!</definedName>
    <definedName name="Delegacion" localSheetId="2">#REF!</definedName>
    <definedName name="Delegacion" localSheetId="3">#REF!</definedName>
    <definedName name="Delegacion" localSheetId="0">#REF!</definedName>
    <definedName name="Delegacion">#REF!</definedName>
    <definedName name="Detalle" localSheetId="4">#REF!</definedName>
    <definedName name="Detalle" localSheetId="1">#REF!</definedName>
    <definedName name="Detalle" localSheetId="2">#REF!</definedName>
    <definedName name="Detalle" localSheetId="3">#REF!</definedName>
    <definedName name="Detalle" localSheetId="0">#REF!</definedName>
    <definedName name="Detalle">#REF!</definedName>
    <definedName name="Nal_2016_prel_Niv2" localSheetId="4">#REF!</definedName>
    <definedName name="Nal_2016_prel_Niv2" localSheetId="3">#REF!</definedName>
    <definedName name="Nal_2016_prel_Niv2" localSheetId="0">#REF!</definedName>
    <definedName name="Nal_2016_prel_Niv2">#REF!</definedName>
    <definedName name="Periodo" localSheetId="4">#REF!</definedName>
    <definedName name="Periodo" localSheetId="1">#REF!</definedName>
    <definedName name="Periodo" localSheetId="2">#REF!</definedName>
    <definedName name="Periodo" localSheetId="3">#REF!</definedName>
    <definedName name="Periodo" localSheetId="0">#REF!</definedName>
    <definedName name="Periodo">#REF!</definedName>
    <definedName name="Unidad_Medica" localSheetId="4">#REF!</definedName>
    <definedName name="Unidad_Medica" localSheetId="1">#REF!</definedName>
    <definedName name="Unidad_Medica" localSheetId="2">#REF!</definedName>
    <definedName name="Unidad_Medica" localSheetId="3">#REF!</definedName>
    <definedName name="Unidad_Medica" localSheetId="0">#REF!</definedName>
    <definedName name="Unidad_Medica">#REF!</definedName>
    <definedName name="uno" localSheetId="4">#REF!</definedName>
    <definedName name="uno" localSheetId="1">#REF!</definedName>
    <definedName name="uno" localSheetId="2">#REF!</definedName>
    <definedName name="uno" localSheetId="3">#REF!</definedName>
    <definedName name="uno" localSheetId="0">#REF!</definedName>
    <definedName name="uno">#REF!</definedName>
  </definedNames>
  <calcPr calcId="145621"/>
</workbook>
</file>

<file path=xl/calcChain.xml><?xml version="1.0" encoding="utf-8"?>
<calcChain xmlns="http://schemas.openxmlformats.org/spreadsheetml/2006/main">
  <c r="H16" i="18" l="1"/>
  <c r="G16" i="18"/>
  <c r="F16" i="18"/>
  <c r="F41" i="17"/>
  <c r="H39" i="17"/>
  <c r="G39" i="17"/>
  <c r="F39" i="17"/>
  <c r="H56" i="17"/>
  <c r="G56" i="17"/>
  <c r="F56" i="17"/>
  <c r="H47" i="17"/>
  <c r="G47" i="17"/>
  <c r="F47" i="17"/>
  <c r="E13" i="16" l="1"/>
  <c r="E12" i="16" s="1"/>
  <c r="H40" i="16"/>
  <c r="G40" i="16"/>
  <c r="F40" i="16"/>
  <c r="H13" i="16"/>
  <c r="G13" i="16"/>
  <c r="F13" i="16"/>
  <c r="D38" i="16"/>
  <c r="E38" i="16"/>
  <c r="E55" i="16"/>
  <c r="E54" i="16"/>
  <c r="E53" i="16"/>
  <c r="E52" i="16"/>
  <c r="F46" i="16"/>
  <c r="G12" i="16"/>
  <c r="G58" i="16" s="1"/>
  <c r="F43" i="15"/>
  <c r="F13" i="15"/>
  <c r="E60" i="16"/>
  <c r="E50" i="16"/>
  <c r="E49" i="16"/>
  <c r="E48" i="16"/>
  <c r="E47" i="16"/>
  <c r="E45" i="16"/>
  <c r="E44" i="16"/>
  <c r="E43" i="16"/>
  <c r="E42" i="16"/>
  <c r="E41" i="16"/>
  <c r="E36" i="16"/>
  <c r="E35" i="16"/>
  <c r="E33" i="16"/>
  <c r="E32" i="16"/>
  <c r="E30" i="16"/>
  <c r="E29" i="16"/>
  <c r="E28" i="16"/>
  <c r="E27" i="16"/>
  <c r="E25" i="16"/>
  <c r="E24" i="16"/>
  <c r="E23" i="16"/>
  <c r="E22" i="16"/>
  <c r="E21" i="16"/>
  <c r="E20" i="16"/>
  <c r="E19" i="16"/>
  <c r="E17" i="16"/>
  <c r="E16" i="16"/>
  <c r="E15" i="16"/>
  <c r="E14" i="16"/>
  <c r="E11" i="16"/>
  <c r="E11" i="17"/>
  <c r="E61" i="17"/>
  <c r="E56" i="17"/>
  <c r="E55" i="17"/>
  <c r="E54" i="17"/>
  <c r="E53" i="17"/>
  <c r="E51" i="17"/>
  <c r="E50" i="17"/>
  <c r="E49" i="17"/>
  <c r="E48" i="17"/>
  <c r="E47" i="17"/>
  <c r="E46" i="17"/>
  <c r="E45" i="17"/>
  <c r="E44" i="17"/>
  <c r="E43" i="17"/>
  <c r="E42" i="17"/>
  <c r="E39" i="17"/>
  <c r="E38" i="17"/>
  <c r="E37" i="17"/>
  <c r="E36" i="17"/>
  <c r="E35" i="17"/>
  <c r="E34" i="17"/>
  <c r="E33" i="17"/>
  <c r="E32" i="17"/>
  <c r="E30" i="17"/>
  <c r="E29" i="17"/>
  <c r="E28" i="17"/>
  <c r="E26" i="17"/>
  <c r="E25" i="17"/>
  <c r="E24" i="17"/>
  <c r="E22" i="17"/>
  <c r="E21" i="17"/>
  <c r="E20" i="17"/>
  <c r="E19" i="17"/>
  <c r="E17" i="17"/>
  <c r="E16" i="17"/>
  <c r="E15" i="17"/>
  <c r="E14" i="17"/>
  <c r="E55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1" i="18"/>
  <c r="E11" i="15"/>
  <c r="E56" i="15"/>
  <c r="E52" i="15"/>
  <c r="E51" i="15"/>
  <c r="E50" i="15"/>
  <c r="E49" i="15"/>
  <c r="E48" i="15"/>
  <c r="E47" i="15"/>
  <c r="E46" i="15"/>
  <c r="E45" i="15"/>
  <c r="E44" i="15"/>
  <c r="E43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7" i="15"/>
  <c r="E16" i="15"/>
  <c r="E15" i="15"/>
  <c r="E14" i="15"/>
  <c r="H45" i="18"/>
  <c r="G45" i="18"/>
  <c r="F45" i="18"/>
  <c r="H35" i="18"/>
  <c r="G35" i="18"/>
  <c r="F35" i="18"/>
  <c r="H28" i="18"/>
  <c r="G28" i="18"/>
  <c r="F28" i="18"/>
  <c r="D27" i="18"/>
  <c r="H13" i="18"/>
  <c r="G13" i="18"/>
  <c r="F13" i="18"/>
  <c r="F12" i="18" s="1"/>
  <c r="F53" i="18" s="1"/>
  <c r="H12" i="18"/>
  <c r="H53" i="18" s="1"/>
  <c r="G12" i="18"/>
  <c r="G53" i="18" s="1"/>
  <c r="H52" i="17"/>
  <c r="G52" i="17"/>
  <c r="F52" i="17"/>
  <c r="E52" i="17" s="1"/>
  <c r="D51" i="17"/>
  <c r="D46" i="17"/>
  <c r="H41" i="17"/>
  <c r="G41" i="17"/>
  <c r="E41" i="17" s="1"/>
  <c r="D36" i="17"/>
  <c r="H31" i="17"/>
  <c r="G31" i="17"/>
  <c r="F31" i="17"/>
  <c r="D30" i="17"/>
  <c r="H27" i="17"/>
  <c r="G27" i="17"/>
  <c r="F27" i="17"/>
  <c r="E27" i="17" s="1"/>
  <c r="D26" i="17"/>
  <c r="H23" i="17"/>
  <c r="G23" i="17"/>
  <c r="F23" i="17"/>
  <c r="E23" i="17" s="1"/>
  <c r="H18" i="17"/>
  <c r="G18" i="17"/>
  <c r="F18" i="17"/>
  <c r="E18" i="17" s="1"/>
  <c r="H13" i="17"/>
  <c r="H12" i="17" s="1"/>
  <c r="H59" i="17" s="1"/>
  <c r="G13" i="17"/>
  <c r="F13" i="17"/>
  <c r="G12" i="17"/>
  <c r="G59" i="17" s="1"/>
  <c r="F12" i="17"/>
  <c r="F59" i="17" s="1"/>
  <c r="H51" i="16"/>
  <c r="G51" i="16"/>
  <c r="F51" i="16"/>
  <c r="E51" i="16" s="1"/>
  <c r="H46" i="16"/>
  <c r="G46" i="16"/>
  <c r="D45" i="16"/>
  <c r="H37" i="16"/>
  <c r="G37" i="16"/>
  <c r="F37" i="16"/>
  <c r="H34" i="16"/>
  <c r="G34" i="16"/>
  <c r="F34" i="16"/>
  <c r="D33" i="16"/>
  <c r="H31" i="16"/>
  <c r="G31" i="16"/>
  <c r="F31" i="16"/>
  <c r="D30" i="16"/>
  <c r="H26" i="16"/>
  <c r="G26" i="16"/>
  <c r="F26" i="16"/>
  <c r="D25" i="16"/>
  <c r="H18" i="16"/>
  <c r="G18" i="16"/>
  <c r="F18" i="16"/>
  <c r="F12" i="16"/>
  <c r="F58" i="16" s="1"/>
  <c r="H52" i="15"/>
  <c r="G52" i="15"/>
  <c r="F52" i="15"/>
  <c r="D49" i="15"/>
  <c r="H43" i="15"/>
  <c r="G43" i="15"/>
  <c r="H40" i="15"/>
  <c r="G40" i="15"/>
  <c r="F40" i="15"/>
  <c r="H37" i="15"/>
  <c r="G37" i="15"/>
  <c r="F37" i="15"/>
  <c r="H34" i="15"/>
  <c r="G34" i="15"/>
  <c r="F34" i="15"/>
  <c r="D33" i="15"/>
  <c r="H30" i="15"/>
  <c r="G30" i="15"/>
  <c r="F30" i="15"/>
  <c r="H27" i="15"/>
  <c r="G27" i="15"/>
  <c r="F27" i="15"/>
  <c r="H18" i="15"/>
  <c r="G18" i="15"/>
  <c r="F18" i="15"/>
  <c r="E18" i="15" s="1"/>
  <c r="H13" i="15"/>
  <c r="G13" i="15"/>
  <c r="F12" i="15"/>
  <c r="F54" i="15" s="1"/>
  <c r="E13" i="15"/>
  <c r="H12" i="15"/>
  <c r="H54" i="15" s="1"/>
  <c r="F13" i="6"/>
  <c r="H37" i="6"/>
  <c r="G37" i="6"/>
  <c r="F37" i="6"/>
  <c r="E61" i="6"/>
  <c r="E55" i="6"/>
  <c r="E54" i="6"/>
  <c r="E53" i="6"/>
  <c r="E52" i="6"/>
  <c r="E50" i="6"/>
  <c r="E49" i="6"/>
  <c r="E48" i="6"/>
  <c r="E47" i="6"/>
  <c r="E46" i="6"/>
  <c r="E45" i="6"/>
  <c r="E41" i="6"/>
  <c r="E39" i="6"/>
  <c r="E38" i="6"/>
  <c r="E36" i="6"/>
  <c r="E35" i="6"/>
  <c r="E33" i="6"/>
  <c r="E32" i="6"/>
  <c r="E30" i="6"/>
  <c r="E29" i="6"/>
  <c r="E28" i="6"/>
  <c r="E26" i="6"/>
  <c r="E25" i="6"/>
  <c r="E24" i="6"/>
  <c r="E23" i="6"/>
  <c r="E22" i="6"/>
  <c r="E21" i="6"/>
  <c r="E20" i="6"/>
  <c r="E19" i="6"/>
  <c r="E17" i="6"/>
  <c r="E16" i="6"/>
  <c r="E15" i="6"/>
  <c r="E14" i="6"/>
  <c r="E11" i="6"/>
  <c r="G59" i="6"/>
  <c r="H56" i="6"/>
  <c r="G56" i="6"/>
  <c r="F56" i="6"/>
  <c r="E56" i="6" s="1"/>
  <c r="D49" i="6"/>
  <c r="H44" i="6"/>
  <c r="G44" i="6"/>
  <c r="F44" i="6"/>
  <c r="H40" i="6"/>
  <c r="G40" i="6"/>
  <c r="F40" i="6"/>
  <c r="E40" i="6" s="1"/>
  <c r="H34" i="6"/>
  <c r="G34" i="6"/>
  <c r="F34" i="6"/>
  <c r="E34" i="6" s="1"/>
  <c r="H31" i="6"/>
  <c r="G31" i="6"/>
  <c r="F31" i="6"/>
  <c r="D30" i="6"/>
  <c r="H27" i="6"/>
  <c r="G27" i="6"/>
  <c r="F27" i="6"/>
  <c r="D26" i="6"/>
  <c r="H18" i="6"/>
  <c r="G18" i="6"/>
  <c r="F18" i="6"/>
  <c r="H13" i="6"/>
  <c r="G13" i="6"/>
  <c r="H59" i="6"/>
  <c r="F59" i="6"/>
  <c r="E53" i="18" l="1"/>
  <c r="E13" i="18"/>
  <c r="E12" i="18" s="1"/>
  <c r="E13" i="17"/>
  <c r="E31" i="17"/>
  <c r="E12" i="17"/>
  <c r="E59" i="17"/>
  <c r="E40" i="16"/>
  <c r="E18" i="16"/>
  <c r="E26" i="16"/>
  <c r="E31" i="16"/>
  <c r="E37" i="16"/>
  <c r="E34" i="16"/>
  <c r="H12" i="16"/>
  <c r="H58" i="16" s="1"/>
  <c r="E46" i="16"/>
  <c r="E58" i="16"/>
  <c r="G12" i="15"/>
  <c r="G54" i="15" s="1"/>
  <c r="E54" i="15" s="1"/>
  <c r="E12" i="15"/>
  <c r="E59" i="6"/>
  <c r="E37" i="6"/>
  <c r="E44" i="6"/>
  <c r="E12" i="6" s="1"/>
  <c r="E51" i="6"/>
  <c r="E13" i="6"/>
  <c r="E31" i="6"/>
  <c r="E27" i="6"/>
  <c r="E18" i="6"/>
</calcChain>
</file>

<file path=xl/sharedStrings.xml><?xml version="1.0" encoding="utf-8"?>
<sst xmlns="http://schemas.openxmlformats.org/spreadsheetml/2006/main" count="442" uniqueCount="142">
  <si>
    <t>No identificado</t>
  </si>
  <si>
    <t>Causas externas de morbilidad y mortalidad</t>
  </si>
  <si>
    <t>Accidentes</t>
  </si>
  <si>
    <t>Otros accidentes</t>
  </si>
  <si>
    <t>Causas mal definidas</t>
  </si>
  <si>
    <t>Enfermedades no transmisibles</t>
  </si>
  <si>
    <t>Anomalías congénitas</t>
  </si>
  <si>
    <t>Agenesia renal</t>
  </si>
  <si>
    <t>Malformaciones congénitas del corazón</t>
  </si>
  <si>
    <t>Diabetes mellitus</t>
  </si>
  <si>
    <t>Diabetes mellitus tipo  I</t>
  </si>
  <si>
    <t>Diabetes mellitus tipo  II</t>
  </si>
  <si>
    <t>Otras Diabetes mellitus</t>
  </si>
  <si>
    <t>Enfermedades cardiovasculares</t>
  </si>
  <si>
    <t>Enfermedad cerebrovascular</t>
  </si>
  <si>
    <t>Enfermedades hipertensivas</t>
  </si>
  <si>
    <t>Enfermedades isquémicas del corazón</t>
  </si>
  <si>
    <t>Enfermedades del sistema genito-urinario</t>
  </si>
  <si>
    <t>Infección de vias urinarias</t>
  </si>
  <si>
    <t>Insuficiencia renal</t>
  </si>
  <si>
    <t>Enfermedades digestivas</t>
  </si>
  <si>
    <t>Cirrosis y otras enfermedades crónicas del hígado</t>
  </si>
  <si>
    <t>Insuficiencia hepática</t>
  </si>
  <si>
    <t>Enfermedades endocrinas, metabolicas, hematologicas e immunológicas</t>
  </si>
  <si>
    <t>Enfermedades respiratorias</t>
  </si>
  <si>
    <t>Enfermedad pulmonar obstructiva crónica</t>
  </si>
  <si>
    <t>Trastornos mentales y enfermedades del sistema nervioso</t>
  </si>
  <si>
    <t>Demencia y otros trastornos degenerativos y hereditarios del Sist. Nervioso Central</t>
  </si>
  <si>
    <t>Otros trastornos neuropsiquiátricos</t>
  </si>
  <si>
    <t>Tumores de comportamiento incierto</t>
  </si>
  <si>
    <t>Tumores malignos</t>
  </si>
  <si>
    <t>Leucemia</t>
  </si>
  <si>
    <t>Linfomas y mieloma múltiple</t>
  </si>
  <si>
    <t>Tumor maligno de la mama</t>
  </si>
  <si>
    <t>Tumor maligno de la próstata</t>
  </si>
  <si>
    <t>Tumor maligno del colon y recto</t>
  </si>
  <si>
    <t>Tumor maligno del ovario</t>
  </si>
  <si>
    <t>Enfermedades transmisibles, maternas, perinatales y nutricionales</t>
  </si>
  <si>
    <t>Ciertas afecciones originadas en el período perinatal</t>
  </si>
  <si>
    <t>Asfixia y trauma al nacimiento</t>
  </si>
  <si>
    <t>Bajo peso al nacimiento y prematurez</t>
  </si>
  <si>
    <t>Otras causas perinatales</t>
  </si>
  <si>
    <t>Deficiencias de la nutrición</t>
  </si>
  <si>
    <t>Desnutrición calórico protéica</t>
  </si>
  <si>
    <t>Enfermedades infecciosas y parasitarias</t>
  </si>
  <si>
    <t>Enfermedades infecciosas intestinales</t>
  </si>
  <si>
    <t>Meningitis</t>
  </si>
  <si>
    <t>Otras enfermedades infecciosas</t>
  </si>
  <si>
    <t>Tuberculosis</t>
  </si>
  <si>
    <t>VIH/SIDA</t>
  </si>
  <si>
    <t>COVID-19</t>
  </si>
  <si>
    <t>Infecciones respiratorias agudas (excepto: influenza, neumonía y covid-19)</t>
  </si>
  <si>
    <t>Influenza</t>
  </si>
  <si>
    <t>Neumonía</t>
  </si>
  <si>
    <t>Otitis media</t>
  </si>
  <si>
    <t>Sindrome respiratorio agudo grave (SRAG)</t>
  </si>
  <si>
    <t>Total</t>
  </si>
  <si>
    <t>10 Principales causas de defunción por causa básica en el IMSS, Nacional,  2021</t>
  </si>
  <si>
    <t>CIE-10</t>
  </si>
  <si>
    <t>TOTAL</t>
  </si>
  <si>
    <t>Masculino</t>
  </si>
  <si>
    <t>Femenino</t>
  </si>
  <si>
    <t>Se ignora</t>
  </si>
  <si>
    <t>Total general</t>
  </si>
  <si>
    <t>Suma de las 10 principales causas</t>
  </si>
  <si>
    <t>I00-I99</t>
  </si>
  <si>
    <t>I20-I25</t>
  </si>
  <si>
    <t>I60-I69</t>
  </si>
  <si>
    <t>I10-I15</t>
  </si>
  <si>
    <t>Otras Enf. Cardiovasculares</t>
  </si>
  <si>
    <t>I01-I09, I30-I33, I38, I40, I42, I00, I26-I28, I34-I37,  I44-I51, I70-I99</t>
  </si>
  <si>
    <t>E10-E14</t>
  </si>
  <si>
    <t>E11</t>
  </si>
  <si>
    <t>E10</t>
  </si>
  <si>
    <t>E12-E14</t>
  </si>
  <si>
    <t>C00-C97</t>
  </si>
  <si>
    <t>C18-C21</t>
  </si>
  <si>
    <t>C50</t>
  </si>
  <si>
    <t xml:space="preserve">Otros tumores </t>
  </si>
  <si>
    <t>K20-K92</t>
  </si>
  <si>
    <t>K70, K72.1, K73, K74, K76</t>
  </si>
  <si>
    <t>Otras Enf. Digestivas</t>
  </si>
  <si>
    <t>K35-K37, K20-K22, K28-K31, K38-K66, K71-K72.0, K72.9, K75, K80-K92</t>
  </si>
  <si>
    <t>N00-N64, N80-N99</t>
  </si>
  <si>
    <t>N17-N19</t>
  </si>
  <si>
    <t>Otras del Sist. Genito-urinario</t>
  </si>
  <si>
    <t>N00-N16, N20-N39, N41-N64, N80-N99, N40</t>
  </si>
  <si>
    <t>J30-J99</t>
  </si>
  <si>
    <t>J40-J44, J67</t>
  </si>
  <si>
    <t>Otras Enf. Respiratorias</t>
  </si>
  <si>
    <t>J45-J46, J30-J39,J47-J66, J68-J99</t>
  </si>
  <si>
    <t>F01-F99, G10-G99</t>
  </si>
  <si>
    <t>F01, F03, G30-G31.1, G31.8-G31.9, G91</t>
  </si>
  <si>
    <t>Otros</t>
  </si>
  <si>
    <t>D65-D89, E01-E07, E15-E16, E20-E34, E65-E89</t>
  </si>
  <si>
    <t>Infecciones respiratorias</t>
  </si>
  <si>
    <t>J00-J06, J09-J18, J20-J22, H65-H69, U071-U072, U07(D,E,I,S,T), U92X, U08.9, U09.9, U10.9, U11.9, U12.9, O98.5, P00.2</t>
  </si>
  <si>
    <t>U071, U072, U07S, U07D, U07T, U92X, O98.5, U07E, P00.2, U11.9, U12.9, U08.9, U09.9, U10.9, U07.I</t>
  </si>
  <si>
    <t>J12-J18</t>
  </si>
  <si>
    <t>J00-J06, J20-J22</t>
  </si>
  <si>
    <t>J09-J11</t>
  </si>
  <si>
    <t>A00-A33, A35-B99, G00-G09, N70-N76</t>
  </si>
  <si>
    <t>B20-B24</t>
  </si>
  <si>
    <t>A00-A09</t>
  </si>
  <si>
    <t>A15-A19, B90</t>
  </si>
  <si>
    <t>Otras Enf. Infecciosas</t>
  </si>
  <si>
    <t xml:space="preserve">A50-A64, N70-N76,A57-A64, N70-N76, A33, A35-A37, A80, B05, B91, A39, G00, G03, B15-B19, B94.2, B50-B54, B55-B57, B65, B72-B74, A30, B92, A90-A91, A83.0, A71, B94.0, B76-B81, B83, </t>
  </si>
  <si>
    <t>Demás causas de frecuencia menor</t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</si>
  <si>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Se refiere a la causa básica de defunción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</si>
  <si>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Las agrupaciones corresponden a la lista Global Border Disease (GBD) 165 (con modificación para presentar otros desgloces no contenidos en la GBD)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</si>
  <si>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Los no identificados se refiere a sexo "0" N.E. y "9" no identificado, contenidos en la base de datos</t>
    </r>
  </si>
  <si>
    <r>
      <t>Fuente:</t>
    </r>
    <r>
      <rPr>
        <sz val="10"/>
        <color theme="1"/>
        <rFont val="Calibri"/>
        <family val="2"/>
        <scheme val="minor"/>
      </rPr>
      <t xml:space="preserve"> IMSS/DPM/División de Información en Salud/Sub sistema epidemiológico y estadístico de defunciones (SEED), 2021</t>
    </r>
  </si>
  <si>
    <r>
      <t>Notas:</t>
    </r>
    <r>
      <rPr>
        <sz val="10"/>
        <color theme="1"/>
        <rFont val="Calibri"/>
        <family val="2"/>
        <scheme val="minor"/>
      </rPr>
      <t xml:space="preserve"> Información Ene-Dic. 2021 a corte de fecha de captura al 03/Mar/2022 (cierre anual) incluye modificación del 7/Abr./2022</t>
    </r>
  </si>
  <si>
    <t>10 Principales causas de defunción por causa básica en el Primer nivel de atención en el IMSS, Nacional,  2021</t>
  </si>
  <si>
    <t>C61</t>
  </si>
  <si>
    <t>E00, E40-E64, D50-D64</t>
  </si>
  <si>
    <t>E40-E46</t>
  </si>
  <si>
    <t>Demas causas de frecuencia menor</t>
  </si>
  <si>
    <t>10 Principales causas de defunción por causa básica en el segundo nivel de atención en el IMSS, Nacional,  2021</t>
  </si>
  <si>
    <t>N00-N16, N20-N64, N80-N99</t>
  </si>
  <si>
    <t>Las demás</t>
  </si>
  <si>
    <t>10 Principales causas de defunción por causa básica en el tercer nivel de atención en el IMSS, Nacional,  2021</t>
  </si>
  <si>
    <t>No identificados</t>
  </si>
  <si>
    <t>C91-C95</t>
  </si>
  <si>
    <t>C81-C90</t>
  </si>
  <si>
    <t>Q00-Q99</t>
  </si>
  <si>
    <t>Q20-Q24</t>
  </si>
  <si>
    <t>E-12-E14</t>
  </si>
  <si>
    <t>H65-H69</t>
  </si>
  <si>
    <t>P00-P96</t>
  </si>
  <si>
    <t>P03, P10-P15, P20-P28</t>
  </si>
  <si>
    <t>P05-P07</t>
  </si>
  <si>
    <t>P00-P02 (Excepto P002-covid), P04, P08, P29, P35-P96</t>
  </si>
  <si>
    <r>
      <t>Fuente:</t>
    </r>
    <r>
      <rPr>
        <sz val="10"/>
        <color theme="1"/>
        <rFont val="Calibri"/>
        <family val="2"/>
        <scheme val="minor"/>
      </rPr>
      <t xml:space="preserve"> IMSS/DPM/División de Información en Salud/Sub sistema epidemiológico y estadístico de defunciones (SEED), 2020</t>
    </r>
  </si>
  <si>
    <t>10 Principales causas de defunción por causa básica en el tercer nivel de apoyo en el IMSS, Nacional,  2021</t>
  </si>
  <si>
    <t>V01-X59, Y40-Y86, Y88</t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</si>
  <si>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Se refiere al tercer nivel de atención, según Catálogo Único de Unidades Médicas en Servicio con Productividad (CUUMSP)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</si>
  <si>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Considerado nivel de apoyo de acuerdo al Catálogo Único de Unidades Médicas en Servicio con Productividad (CUUMSP)</t>
    </r>
  </si>
  <si>
    <r>
      <t>Fuente:</t>
    </r>
    <r>
      <rPr>
        <sz val="10"/>
        <color theme="1"/>
        <rFont val="Calibri"/>
        <family val="2"/>
        <scheme val="minor"/>
      </rPr>
      <t xml:space="preserve"> IMSS/DPM/División de Información en Salud/Sub sistema epidemiológico y estadístico de defunciones (SEED)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</si>
  <si>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Se refiere al segundo nivel de atención, según Catálogo Único de Unidades Médicas en Servicio con Productividad (CUUMSP)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</si>
  <si>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Se refiere al primer nivel de atención, según Catálogo Único de Unidades Médicas en Servicio con Productividad (CUUMSP)</t>
    </r>
  </si>
  <si>
    <r>
      <rPr>
        <b/>
        <sz val="10"/>
        <color theme="0"/>
        <rFont val="Calibri"/>
        <family val="2"/>
        <scheme val="minor"/>
      </rPr>
      <t>Notas:</t>
    </r>
    <r>
      <rPr>
        <sz val="10"/>
        <color theme="1"/>
        <rFont val="Calibri"/>
        <family val="2"/>
        <scheme val="minor"/>
      </rPr>
      <t xml:space="preserve"> Incluye todos los niveles de atención contemplados en el Catálogo Único de Unidades Médicas en Servicio con Productividad (CUUMSP)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</si>
</sst>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4"/>
      <color theme="1" tint="0.249977111117893"/>
      <name val="Times New Roman"/>
      <family val="1"/>
    </font>
    <font>
      <sz val="11"/>
      <color theme="1" tint="0.34998626667073579"/>
      <name val="Georgia"/>
      <family val="1"/>
    </font>
    <font>
      <sz val="11"/>
      <color theme="1" tint="0.249977111117893"/>
      <name val="Georgia"/>
      <family val="1"/>
    </font>
    <font>
      <b/>
      <sz val="11"/>
      <color theme="1" tint="0.34998626667073579"/>
      <name val="Calabri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7.5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7.5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hair">
        <color theme="1" tint="0.499984740745262"/>
      </right>
      <top style="medium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medium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4">
    <xf numFmtId="0" fontId="0" fillId="0" borderId="0"/>
    <xf numFmtId="0" fontId="3" fillId="0" borderId="0"/>
    <xf numFmtId="0" fontId="12" fillId="0" borderId="0"/>
    <xf numFmtId="0" fontId="12" fillId="0" borderId="0"/>
  </cellStyleXfs>
  <cellXfs count="121">
    <xf numFmtId="0" fontId="0" fillId="0" borderId="0" xfId="0"/>
    <xf numFmtId="0" fontId="2" fillId="3" borderId="0" xfId="0" applyFont="1" applyFill="1" applyAlignment="1">
      <alignment vertical="center"/>
    </xf>
    <xf numFmtId="0" fontId="4" fillId="3" borderId="0" xfId="1" applyNumberFormat="1" applyFont="1" applyFill="1" applyBorder="1" applyAlignment="1" applyProtection="1">
      <alignment horizontal="left" indent="7"/>
    </xf>
    <xf numFmtId="0" fontId="0" fillId="3" borderId="0" xfId="0" applyFill="1"/>
    <xf numFmtId="0" fontId="5" fillId="3" borderId="0" xfId="1" applyNumberFormat="1" applyFont="1" applyFill="1" applyBorder="1" applyAlignment="1" applyProtection="1">
      <alignment horizontal="left" indent="6"/>
    </xf>
    <xf numFmtId="0" fontId="6" fillId="3" borderId="0" xfId="1" applyNumberFormat="1" applyFont="1" applyFill="1" applyBorder="1" applyAlignment="1" applyProtection="1">
      <alignment horizontal="left" indent="6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wrapText="1"/>
    </xf>
    <xf numFmtId="3" fontId="1" fillId="3" borderId="0" xfId="0" applyNumberFormat="1" applyFont="1" applyFill="1" applyAlignment="1"/>
    <xf numFmtId="3" fontId="8" fillId="3" borderId="8" xfId="0" applyNumberFormat="1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horizontal="center" vertical="center"/>
    </xf>
    <xf numFmtId="3" fontId="8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3" fontId="10" fillId="4" borderId="8" xfId="0" applyNumberFormat="1" applyFont="1" applyFill="1" applyBorder="1"/>
    <xf numFmtId="3" fontId="10" fillId="4" borderId="9" xfId="0" applyNumberFormat="1" applyFont="1" applyFill="1" applyBorder="1"/>
    <xf numFmtId="3" fontId="10" fillId="4" borderId="10" xfId="0" applyNumberFormat="1" applyFont="1" applyFill="1" applyBorder="1"/>
    <xf numFmtId="0" fontId="2" fillId="2" borderId="14" xfId="0" applyFont="1" applyFill="1" applyBorder="1" applyAlignment="1">
      <alignment vertical="center"/>
    </xf>
    <xf numFmtId="0" fontId="11" fillId="2" borderId="8" xfId="0" applyFont="1" applyFill="1" applyBorder="1"/>
    <xf numFmtId="3" fontId="2" fillId="2" borderId="8" xfId="0" applyNumberFormat="1" applyFont="1" applyFill="1" applyBorder="1"/>
    <xf numFmtId="3" fontId="2" fillId="2" borderId="9" xfId="0" applyNumberFormat="1" applyFont="1" applyFill="1" applyBorder="1"/>
    <xf numFmtId="3" fontId="2" fillId="2" borderId="10" xfId="0" applyNumberFormat="1" applyFont="1" applyFill="1" applyBorder="1"/>
    <xf numFmtId="0" fontId="2" fillId="5" borderId="14" xfId="0" applyFont="1" applyFill="1" applyBorder="1" applyAlignment="1">
      <alignment vertical="center"/>
    </xf>
    <xf numFmtId="0" fontId="10" fillId="5" borderId="8" xfId="2" applyFont="1" applyFill="1" applyBorder="1" applyAlignment="1">
      <alignment horizontal="left"/>
    </xf>
    <xf numFmtId="3" fontId="10" fillId="5" borderId="8" xfId="0" applyNumberFormat="1" applyFont="1" applyFill="1" applyBorder="1"/>
    <xf numFmtId="3" fontId="10" fillId="5" borderId="9" xfId="0" applyNumberFormat="1" applyFont="1" applyFill="1" applyBorder="1"/>
    <xf numFmtId="3" fontId="10" fillId="5" borderId="10" xfId="0" applyNumberFormat="1" applyFont="1" applyFill="1" applyBorder="1"/>
    <xf numFmtId="0" fontId="2" fillId="3" borderId="14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left" indent="2"/>
    </xf>
    <xf numFmtId="0" fontId="13" fillId="3" borderId="8" xfId="0" applyFont="1" applyFill="1" applyBorder="1" applyAlignment="1">
      <alignment horizontal="left" wrapText="1"/>
    </xf>
    <xf numFmtId="3" fontId="2" fillId="3" borderId="8" xfId="0" applyNumberFormat="1" applyFont="1" applyFill="1" applyBorder="1"/>
    <xf numFmtId="3" fontId="2" fillId="3" borderId="9" xfId="0" applyNumberFormat="1" applyFont="1" applyFill="1" applyBorder="1"/>
    <xf numFmtId="3" fontId="2" fillId="3" borderId="10" xfId="0" applyNumberFormat="1" applyFont="1" applyFill="1" applyBorder="1"/>
    <xf numFmtId="0" fontId="14" fillId="3" borderId="8" xfId="0" applyFont="1" applyFill="1" applyBorder="1" applyAlignment="1">
      <alignment horizontal="left" indent="5"/>
    </xf>
    <xf numFmtId="3" fontId="15" fillId="3" borderId="8" xfId="0" applyNumberFormat="1" applyFont="1" applyFill="1" applyBorder="1"/>
    <xf numFmtId="3" fontId="15" fillId="3" borderId="9" xfId="0" applyNumberFormat="1" applyFont="1" applyFill="1" applyBorder="1"/>
    <xf numFmtId="3" fontId="15" fillId="3" borderId="10" xfId="0" applyNumberFormat="1" applyFont="1" applyFill="1" applyBorder="1"/>
    <xf numFmtId="3" fontId="14" fillId="3" borderId="0" xfId="0" applyNumberFormat="1" applyFont="1" applyFill="1"/>
    <xf numFmtId="0" fontId="2" fillId="3" borderId="8" xfId="0" applyFont="1" applyFill="1" applyBorder="1" applyAlignment="1">
      <alignment horizontal="left" vertical="center" indent="2"/>
    </xf>
    <xf numFmtId="0" fontId="13" fillId="3" borderId="8" xfId="0" applyFont="1" applyFill="1" applyBorder="1" applyAlignment="1">
      <alignment horizontal="left" vertical="center" wrapText="1"/>
    </xf>
    <xf numFmtId="3" fontId="2" fillId="3" borderId="8" xfId="0" applyNumberFormat="1" applyFont="1" applyFill="1" applyBorder="1" applyAlignment="1">
      <alignment vertical="top"/>
    </xf>
    <xf numFmtId="3" fontId="2" fillId="3" borderId="10" xfId="0" applyNumberFormat="1" applyFont="1" applyFill="1" applyBorder="1" applyAlignment="1">
      <alignment vertical="top"/>
    </xf>
    <xf numFmtId="3" fontId="14" fillId="3" borderId="0" xfId="0" applyNumberFormat="1" applyFont="1" applyFill="1" applyAlignment="1">
      <alignment vertical="top"/>
    </xf>
    <xf numFmtId="0" fontId="0" fillId="3" borderId="0" xfId="0" applyFill="1" applyAlignment="1">
      <alignment vertical="top"/>
    </xf>
    <xf numFmtId="3" fontId="15" fillId="3" borderId="8" xfId="0" applyNumberFormat="1" applyFont="1" applyFill="1" applyBorder="1" applyAlignment="1">
      <alignment vertical="top"/>
    </xf>
    <xf numFmtId="3" fontId="15" fillId="3" borderId="9" xfId="0" applyNumberFormat="1" applyFont="1" applyFill="1" applyBorder="1" applyAlignment="1">
      <alignment vertical="top"/>
    </xf>
    <xf numFmtId="3" fontId="15" fillId="3" borderId="10" xfId="0" applyNumberFormat="1" applyFont="1" applyFill="1" applyBorder="1" applyAlignment="1">
      <alignment vertical="top"/>
    </xf>
    <xf numFmtId="0" fontId="2" fillId="3" borderId="8" xfId="0" applyFont="1" applyFill="1" applyBorder="1" applyAlignment="1">
      <alignment horizontal="left" vertical="center" wrapText="1" indent="2"/>
    </xf>
    <xf numFmtId="0" fontId="16" fillId="5" borderId="8" xfId="2" applyFont="1" applyFill="1" applyBorder="1" applyAlignment="1">
      <alignment horizontal="left" wrapText="1"/>
    </xf>
    <xf numFmtId="0" fontId="2" fillId="0" borderId="1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wrapText="1"/>
    </xf>
    <xf numFmtId="3" fontId="2" fillId="0" borderId="8" xfId="0" applyNumberFormat="1" applyFont="1" applyFill="1" applyBorder="1"/>
    <xf numFmtId="3" fontId="2" fillId="0" borderId="9" xfId="0" applyNumberFormat="1" applyFont="1" applyFill="1" applyBorder="1"/>
    <xf numFmtId="3" fontId="2" fillId="0" borderId="10" xfId="0" applyNumberFormat="1" applyFont="1" applyFill="1" applyBorder="1"/>
    <xf numFmtId="3" fontId="14" fillId="0" borderId="0" xfId="0" applyNumberFormat="1" applyFont="1" applyFill="1"/>
    <xf numFmtId="0" fontId="0" fillId="0" borderId="0" xfId="0" applyFill="1"/>
    <xf numFmtId="0" fontId="14" fillId="0" borderId="8" xfId="0" applyFont="1" applyFill="1" applyBorder="1" applyAlignment="1">
      <alignment horizontal="left" indent="5"/>
    </xf>
    <xf numFmtId="0" fontId="13" fillId="0" borderId="8" xfId="0" applyFont="1" applyFill="1" applyBorder="1" applyAlignment="1">
      <alignment horizontal="left" wrapText="1"/>
    </xf>
    <xf numFmtId="3" fontId="15" fillId="0" borderId="8" xfId="0" applyNumberFormat="1" applyFont="1" applyFill="1" applyBorder="1"/>
    <xf numFmtId="3" fontId="15" fillId="0" borderId="9" xfId="0" applyNumberFormat="1" applyFont="1" applyFill="1" applyBorder="1"/>
    <xf numFmtId="3" fontId="15" fillId="0" borderId="10" xfId="0" applyNumberFormat="1" applyFont="1" applyFill="1" applyBorder="1"/>
    <xf numFmtId="0" fontId="13" fillId="0" borderId="8" xfId="0" applyFont="1" applyFill="1" applyBorder="1" applyAlignment="1">
      <alignment horizontal="left" vertical="center" wrapText="1"/>
    </xf>
    <xf numFmtId="3" fontId="15" fillId="0" borderId="8" xfId="0" applyNumberFormat="1" applyFont="1" applyFill="1" applyBorder="1" applyAlignment="1">
      <alignment vertical="center"/>
    </xf>
    <xf numFmtId="3" fontId="15" fillId="0" borderId="10" xfId="0" applyNumberFormat="1" applyFont="1" applyFill="1" applyBorder="1" applyAlignment="1">
      <alignment vertical="center"/>
    </xf>
    <xf numFmtId="3" fontId="2" fillId="5" borderId="8" xfId="0" applyNumberFormat="1" applyFont="1" applyFill="1" applyBorder="1"/>
    <xf numFmtId="3" fontId="2" fillId="5" borderId="10" xfId="0" applyNumberFormat="1" applyFont="1" applyFill="1" applyBorder="1"/>
    <xf numFmtId="3" fontId="0" fillId="3" borderId="0" xfId="0" applyNumberFormat="1" applyFont="1" applyFill="1"/>
    <xf numFmtId="0" fontId="10" fillId="3" borderId="8" xfId="2" applyFont="1" applyFill="1" applyBorder="1" applyAlignment="1">
      <alignment horizontal="left"/>
    </xf>
    <xf numFmtId="3" fontId="0" fillId="3" borderId="8" xfId="0" applyNumberFormat="1" applyFont="1" applyFill="1" applyBorder="1"/>
    <xf numFmtId="3" fontId="0" fillId="3" borderId="9" xfId="0" applyNumberFormat="1" applyFont="1" applyFill="1" applyBorder="1"/>
    <xf numFmtId="3" fontId="0" fillId="3" borderId="10" xfId="0" applyNumberFormat="1" applyFont="1" applyFill="1" applyBorder="1"/>
    <xf numFmtId="0" fontId="2" fillId="5" borderId="15" xfId="0" applyFont="1" applyFill="1" applyBorder="1" applyAlignment="1">
      <alignment vertical="center"/>
    </xf>
    <xf numFmtId="0" fontId="10" fillId="5" borderId="16" xfId="2" applyFont="1" applyFill="1" applyBorder="1" applyAlignment="1">
      <alignment horizontal="left"/>
    </xf>
    <xf numFmtId="3" fontId="2" fillId="5" borderId="16" xfId="0" applyNumberFormat="1" applyFont="1" applyFill="1" applyBorder="1"/>
    <xf numFmtId="3" fontId="2" fillId="5" borderId="17" xfId="0" applyNumberFormat="1" applyFont="1" applyFill="1" applyBorder="1"/>
    <xf numFmtId="3" fontId="2" fillId="5" borderId="18" xfId="0" applyNumberFormat="1" applyFont="1" applyFill="1" applyBorder="1"/>
    <xf numFmtId="0" fontId="17" fillId="0" borderId="0" xfId="0" applyFont="1" applyAlignment="1">
      <alignment vertical="center"/>
    </xf>
    <xf numFmtId="0" fontId="10" fillId="3" borderId="0" xfId="2" applyFont="1" applyFill="1" applyBorder="1" applyAlignment="1">
      <alignment horizontal="left"/>
    </xf>
    <xf numFmtId="0" fontId="20" fillId="0" borderId="0" xfId="0" applyFont="1" applyAlignment="1">
      <alignment vertical="center"/>
    </xf>
    <xf numFmtId="0" fontId="17" fillId="0" borderId="0" xfId="0" applyFont="1"/>
    <xf numFmtId="0" fontId="21" fillId="3" borderId="0" xfId="0" applyFont="1" applyFill="1"/>
    <xf numFmtId="0" fontId="2" fillId="3" borderId="0" xfId="0" applyFont="1" applyFill="1"/>
    <xf numFmtId="0" fontId="7" fillId="3" borderId="0" xfId="0" applyFont="1" applyFill="1" applyAlignment="1">
      <alignment horizontal="left" vertical="center"/>
    </xf>
    <xf numFmtId="3" fontId="8" fillId="3" borderId="10" xfId="0" applyNumberFormat="1" applyFont="1" applyFill="1" applyBorder="1" applyAlignment="1">
      <alignment horizontal="center" vertical="center"/>
    </xf>
    <xf numFmtId="0" fontId="2" fillId="2" borderId="14" xfId="0" applyFont="1" applyFill="1" applyBorder="1"/>
    <xf numFmtId="0" fontId="2" fillId="6" borderId="14" xfId="0" applyFont="1" applyFill="1" applyBorder="1"/>
    <xf numFmtId="0" fontId="2" fillId="3" borderId="14" xfId="0" applyFont="1" applyFill="1" applyBorder="1"/>
    <xf numFmtId="0" fontId="2" fillId="3" borderId="14" xfId="0" applyFont="1" applyFill="1" applyBorder="1" applyAlignment="1">
      <alignment vertical="top"/>
    </xf>
    <xf numFmtId="0" fontId="2" fillId="3" borderId="8" xfId="0" applyFont="1" applyFill="1" applyBorder="1" applyAlignment="1">
      <alignment horizontal="left" vertical="top" indent="2"/>
    </xf>
    <xf numFmtId="0" fontId="13" fillId="3" borderId="8" xfId="0" applyFont="1" applyFill="1" applyBorder="1" applyAlignment="1">
      <alignment horizontal="left" vertical="top" wrapText="1"/>
    </xf>
    <xf numFmtId="3" fontId="2" fillId="3" borderId="9" xfId="0" applyNumberFormat="1" applyFont="1" applyFill="1" applyBorder="1" applyAlignment="1">
      <alignment vertical="top"/>
    </xf>
    <xf numFmtId="0" fontId="14" fillId="3" borderId="8" xfId="0" applyFont="1" applyFill="1" applyBorder="1" applyAlignment="1">
      <alignment horizontal="left" wrapText="1" indent="5"/>
    </xf>
    <xf numFmtId="0" fontId="14" fillId="3" borderId="8" xfId="0" applyFont="1" applyFill="1" applyBorder="1" applyAlignment="1">
      <alignment horizontal="left" vertical="center" indent="5"/>
    </xf>
    <xf numFmtId="3" fontId="15" fillId="3" borderId="8" xfId="0" applyNumberFormat="1" applyFont="1" applyFill="1" applyBorder="1" applyAlignment="1">
      <alignment vertical="center"/>
    </xf>
    <xf numFmtId="3" fontId="15" fillId="3" borderId="10" xfId="0" applyNumberFormat="1" applyFont="1" applyFill="1" applyBorder="1" applyAlignment="1">
      <alignment vertical="center"/>
    </xf>
    <xf numFmtId="3" fontId="14" fillId="3" borderId="0" xfId="0" applyNumberFormat="1" applyFont="1" applyFill="1" applyAlignment="1">
      <alignment vertical="center"/>
    </xf>
    <xf numFmtId="0" fontId="2" fillId="3" borderId="8" xfId="0" applyFont="1" applyFill="1" applyBorder="1" applyAlignment="1">
      <alignment horizontal="left" wrapText="1" indent="2"/>
    </xf>
    <xf numFmtId="0" fontId="2" fillId="5" borderId="14" xfId="0" applyFont="1" applyFill="1" applyBorder="1"/>
    <xf numFmtId="0" fontId="2" fillId="5" borderId="15" xfId="0" applyFont="1" applyFill="1" applyBorder="1"/>
    <xf numFmtId="3" fontId="8" fillId="3" borderId="19" xfId="0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/>
    </xf>
    <xf numFmtId="0" fontId="2" fillId="0" borderId="14" xfId="0" applyFont="1" applyFill="1" applyBorder="1"/>
    <xf numFmtId="0" fontId="2" fillId="3" borderId="8" xfId="0" applyFont="1" applyFill="1" applyBorder="1" applyAlignment="1">
      <alignment horizontal="left" vertical="center" indent="3"/>
    </xf>
    <xf numFmtId="3" fontId="10" fillId="5" borderId="19" xfId="0" applyNumberFormat="1" applyFont="1" applyFill="1" applyBorder="1"/>
    <xf numFmtId="3" fontId="2" fillId="3" borderId="19" xfId="0" applyNumberFormat="1" applyFont="1" applyFill="1" applyBorder="1"/>
    <xf numFmtId="3" fontId="15" fillId="3" borderId="19" xfId="0" applyNumberFormat="1" applyFont="1" applyFill="1" applyBorder="1"/>
    <xf numFmtId="3" fontId="15" fillId="3" borderId="9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3" fontId="0" fillId="3" borderId="3" xfId="0" applyNumberFormat="1" applyFont="1" applyFill="1" applyBorder="1" applyAlignment="1">
      <alignment horizontal="center" vertical="center"/>
    </xf>
    <xf numFmtId="3" fontId="0" fillId="3" borderId="8" xfId="0" applyNumberFormat="1" applyFont="1" applyFill="1" applyBorder="1" applyAlignment="1">
      <alignment horizontal="center" vertical="center"/>
    </xf>
    <xf numFmtId="3" fontId="0" fillId="3" borderId="3" xfId="0" applyNumberFormat="1" applyFont="1" applyFill="1" applyBorder="1" applyAlignment="1">
      <alignment horizontal="center"/>
    </xf>
    <xf numFmtId="3" fontId="0" fillId="3" borderId="4" xfId="0" applyNumberFormat="1" applyFont="1" applyFill="1" applyBorder="1" applyAlignment="1">
      <alignment horizontal="center"/>
    </xf>
    <xf numFmtId="3" fontId="0" fillId="3" borderId="5" xfId="0" applyNumberFormat="1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</cellXfs>
  <cellStyles count="4">
    <cellStyle name="Normal" xfId="0" builtinId="0"/>
    <cellStyle name="Normal 2" xfId="2"/>
    <cellStyle name="Normal 2 2 2" xfId="1"/>
    <cellStyle name="Normal 3 2 2 3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0</xdr:rowOff>
    </xdr:from>
    <xdr:to>
      <xdr:col>3</xdr:col>
      <xdr:colOff>1885950</xdr:colOff>
      <xdr:row>4</xdr:row>
      <xdr:rowOff>131601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0"/>
          <a:ext cx="5876925" cy="9412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0</xdr:rowOff>
    </xdr:from>
    <xdr:to>
      <xdr:col>3</xdr:col>
      <xdr:colOff>1857375</xdr:colOff>
      <xdr:row>4</xdr:row>
      <xdr:rowOff>131601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0"/>
          <a:ext cx="5876925" cy="9412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0</xdr:rowOff>
    </xdr:from>
    <xdr:to>
      <xdr:col>4</xdr:col>
      <xdr:colOff>276225</xdr:colOff>
      <xdr:row>4</xdr:row>
      <xdr:rowOff>131601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0"/>
          <a:ext cx="5876925" cy="9412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4</xdr:col>
      <xdr:colOff>95250</xdr:colOff>
      <xdr:row>4</xdr:row>
      <xdr:rowOff>131601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0"/>
          <a:ext cx="5876925" cy="94122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0</xdr:rowOff>
    </xdr:from>
    <xdr:to>
      <xdr:col>4</xdr:col>
      <xdr:colOff>85725</xdr:colOff>
      <xdr:row>4</xdr:row>
      <xdr:rowOff>131601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0"/>
          <a:ext cx="5876925" cy="9412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p%20HD%201%20tera/04%20Herramientas%20de%20Trabajo/SPSS/Archivos%20de%20claves/2022_03_18_Defunc/2022_03_18_Lista_GBD_IM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GBD  original"/>
      <sheetName val="IHME 2019"/>
      <sheetName val="SALIDGBD_20211221"/>
      <sheetName val="LMorta_IMSS_20211221"/>
      <sheetName val="OCt21"/>
      <sheetName val="Hoja1"/>
      <sheetName val="Hoja2"/>
    </sheetNames>
    <sheetDataSet>
      <sheetData sheetId="0"/>
      <sheetData sheetId="1"/>
      <sheetData sheetId="2"/>
      <sheetData sheetId="3"/>
      <sheetData sheetId="4"/>
      <sheetData sheetId="5">
        <row r="3">
          <cell r="C3" t="str">
            <v>Causas externas de morbilidad y mortalidad</v>
          </cell>
          <cell r="D3" t="str">
            <v>V01-Y09, Y35-Y89</v>
          </cell>
        </row>
        <row r="4">
          <cell r="C4" t="str">
            <v>Accidentes</v>
          </cell>
          <cell r="D4" t="str">
            <v>V01-X59, Y40-Y86, Y88</v>
          </cell>
        </row>
        <row r="5">
          <cell r="C5" t="str">
            <v>Accidentes de tráfico</v>
          </cell>
          <cell r="D5" t="str">
            <v>V01-V04 (.1, .9), V09.2-V09.3, V09.9, V12-V14 (.3-.9), V19.4-V19.6, V20-V28 (.3-.9), V29-V79 (.4-.9), V80.3-V80.5, V81.1, V82.1, V83-V86 (.0-.3), V87.0-V87.8, V89.2, V89.9 , Y85.0</v>
          </cell>
        </row>
        <row r="6">
          <cell r="C6" t="str">
            <v>Ahogamiento y sumersión accidentales</v>
          </cell>
          <cell r="D6" t="str">
            <v>W65-W74</v>
          </cell>
        </row>
        <row r="7">
          <cell r="C7" t="str">
            <v>Caídas accidentales</v>
          </cell>
          <cell r="D7" t="str">
            <v>W00-W19</v>
          </cell>
        </row>
        <row r="8">
          <cell r="C8" t="str">
            <v>Envenenamiento accidental</v>
          </cell>
          <cell r="D8" t="str">
            <v>X40-X49</v>
          </cell>
        </row>
        <row r="9">
          <cell r="C9" t="str">
            <v>Exposición al fuego, humo y llamas</v>
          </cell>
          <cell r="D9" t="str">
            <v>X00-X09</v>
          </cell>
        </row>
        <row r="10">
          <cell r="C10" t="str">
            <v>Otros accidentes</v>
          </cell>
          <cell r="D10" t="str">
            <v>V01, V02-V04 (.0), V05, V06, V09.0- V09.1, V10, V11, V12-V14 (.0-.2), V15-V18, V19.0-V19.3 V19.7-V19.9, V20-V28 (.0-.2), V29-V79 (.0-.3), V80.0-V80.2, V80.6-V80.9, V81.0 V81.2-V81.9, V82.0, V82.2-V82.9, V83-V86 (.4-.9), V87.9, V89.0, V89.1, V89.3, V90-V9</v>
          </cell>
        </row>
        <row r="11">
          <cell r="C11" t="str">
            <v>Lesiones de intención no determinada</v>
          </cell>
          <cell r="D11" t="str">
            <v>Y10-Y34, Y87.2, Y899</v>
          </cell>
        </row>
        <row r="12">
          <cell r="C12" t="str">
            <v>Eventos (lesiones) de intención no determinada</v>
          </cell>
          <cell r="D12" t="str">
            <v>Y10-Y34, Y87.2, Y899</v>
          </cell>
        </row>
        <row r="13">
          <cell r="C13" t="str">
            <v>Lesiones intencionales</v>
          </cell>
          <cell r="D13" t="str">
            <v>X60-Y09, Y35-Y36</v>
          </cell>
        </row>
        <row r="14">
          <cell r="C14" t="str">
            <v>Agresiones (homicidios)</v>
          </cell>
          <cell r="D14" t="str">
            <v>X85-Y09, Y87.1</v>
          </cell>
        </row>
        <row r="15">
          <cell r="C15" t="str">
            <v>Lesiones autoinfligidas intencionalmente (suicidios)</v>
          </cell>
          <cell r="D15" t="str">
            <v>X60-X84, Y87.0</v>
          </cell>
        </row>
        <row r="16">
          <cell r="C16" t="str">
            <v>Causas mal definidas</v>
          </cell>
          <cell r="D16" t="str">
            <v>R00-R99; T90-T98; S00-S99, U04, U570-U583</v>
          </cell>
        </row>
        <row r="17">
          <cell r="C17" t="str">
            <v>Causas mal definidas</v>
          </cell>
          <cell r="D17" t="str">
            <v>R00-R99; T90-T98; S00-S99, U04, U570-U583</v>
          </cell>
        </row>
        <row r="18">
          <cell r="C18" t="str">
            <v>'00'</v>
          </cell>
        </row>
        <row r="19">
          <cell r="C19" t="str">
            <v>Síntomas, signos y hallazgos</v>
          </cell>
          <cell r="D19" t="str">
            <v>R00-R99</v>
          </cell>
        </row>
        <row r="20">
          <cell r="C20" t="str">
            <v>Enfermedades no transmisibles</v>
          </cell>
          <cell r="D20" t="str">
            <v>C00-C97, D00-D48, D65-D89, E01-E07, E10-E16, E20-E34, E65-E89, F01-F99, G06-G99, H00-H61, H70-H95, I00-I99, J30-J99, K00-K92, N00-N64, N80-N99, L00-L99, M00-M99, Q00-Q99</v>
          </cell>
        </row>
        <row r="21">
          <cell r="C21" t="str">
            <v>Anomalías congénitas</v>
          </cell>
          <cell r="D21" t="str">
            <v>Q00-Q99</v>
          </cell>
        </row>
        <row r="22">
          <cell r="C22" t="str">
            <v>Agenesia renal</v>
          </cell>
          <cell r="D22" t="str">
            <v>Q60.0-Q60.6</v>
          </cell>
        </row>
        <row r="23">
          <cell r="C23" t="str">
            <v>Anencefalia y malformaciones similares</v>
          </cell>
        </row>
        <row r="24">
          <cell r="C24" t="str">
            <v>Atresia anorectal</v>
          </cell>
        </row>
        <row r="25">
          <cell r="C25" t="str">
            <v>Defectos de la pared abdominal</v>
          </cell>
        </row>
        <row r="26">
          <cell r="C26" t="str">
            <v>Espina bífida</v>
          </cell>
        </row>
        <row r="27">
          <cell r="C27" t="str">
            <v>Fístula traquoesofágica, atresia y estenosis esofágica</v>
          </cell>
        </row>
        <row r="28">
          <cell r="C28" t="str">
            <v>Labio leporino</v>
          </cell>
        </row>
        <row r="29">
          <cell r="C29" t="str">
            <v>Malformaciones congénitas del corazón</v>
          </cell>
        </row>
        <row r="30">
          <cell r="C30" t="str">
            <v>Otras malformaciones congénitas</v>
          </cell>
        </row>
        <row r="31">
          <cell r="C31" t="str">
            <v>Síndrome de Down</v>
          </cell>
        </row>
        <row r="32">
          <cell r="C32" t="str">
            <v>Diabetes mellitus</v>
          </cell>
          <cell r="D32" t="str">
            <v>E10-E14</v>
          </cell>
        </row>
        <row r="33">
          <cell r="C33" t="str">
            <v>Diabetes mellitus tipo  I</v>
          </cell>
          <cell r="D33" t="str">
            <v>E10</v>
          </cell>
        </row>
        <row r="34">
          <cell r="C34" t="str">
            <v>Diabetes mellitus tipo  II</v>
          </cell>
          <cell r="D34" t="str">
            <v>E11</v>
          </cell>
        </row>
        <row r="35">
          <cell r="C35" t="str">
            <v>Otras Diabetes mellitus</v>
          </cell>
          <cell r="D35" t="str">
            <v>E12-E14</v>
          </cell>
        </row>
        <row r="36">
          <cell r="C36" t="str">
            <v>Enfermedades cardiovasculares</v>
          </cell>
          <cell r="D36" t="str">
            <v>I00-I99</v>
          </cell>
        </row>
        <row r="37">
          <cell r="C37" t="str">
            <v>Enfermedad cardíaca reumática</v>
          </cell>
          <cell r="D37" t="str">
            <v>I01-I09</v>
          </cell>
        </row>
        <row r="38">
          <cell r="C38" t="str">
            <v>Enfermedad cerebrovascular</v>
          </cell>
          <cell r="D38" t="str">
            <v>I60-I69</v>
          </cell>
        </row>
        <row r="39">
          <cell r="C39" t="str">
            <v>Enfermedades hipertensivas</v>
          </cell>
          <cell r="D39" t="str">
            <v>I10-I15</v>
          </cell>
        </row>
        <row r="40">
          <cell r="C40" t="str">
            <v>Enfermedades inflamatorias del corazón (exc. Fiebre reumática)</v>
          </cell>
          <cell r="D40" t="str">
            <v>I30-I33, I38, I40, I42</v>
          </cell>
        </row>
        <row r="41">
          <cell r="C41" t="str">
            <v>Enfermedades isquémicas del corazón</v>
          </cell>
          <cell r="D41" t="str">
            <v>I20-I25</v>
          </cell>
        </row>
        <row r="42">
          <cell r="C42" t="str">
            <v>Otras enfermedades cardiovasculares</v>
          </cell>
          <cell r="D42" t="str">
            <v>I00, I26-I28, I34-I37,  I44-I51, I70-I99</v>
          </cell>
        </row>
        <row r="43">
          <cell r="C43" t="str">
            <v>Enfermedades de la boca</v>
          </cell>
        </row>
        <row r="44">
          <cell r="C44" t="str">
            <v>Enfermedad periodontal</v>
          </cell>
        </row>
        <row r="45">
          <cell r="C45" t="str">
            <v>Otras enfermedades de la boca</v>
          </cell>
        </row>
        <row r="46">
          <cell r="C46" t="str">
            <v>Enfermedades de la piel</v>
          </cell>
          <cell r="D46" t="str">
            <v>L00-L99</v>
          </cell>
        </row>
        <row r="47">
          <cell r="C47" t="str">
            <v>Enfermedades de la piel</v>
          </cell>
        </row>
        <row r="48">
          <cell r="C48" t="str">
            <v>Enfermedades de los órganos de los sentidos</v>
          </cell>
        </row>
        <row r="49">
          <cell r="C49" t="str">
            <v>Otros trastornos de los órganos de los sentidos</v>
          </cell>
        </row>
        <row r="50">
          <cell r="C50" t="str">
            <v>Enfermedades del sistema genito-urinario</v>
          </cell>
          <cell r="D50" t="str">
            <v>N00-N64, N80-N99</v>
          </cell>
        </row>
        <row r="51">
          <cell r="C51" t="str">
            <v>Hipertrofia prostática benigna</v>
          </cell>
          <cell r="D51" t="str">
            <v>N40</v>
          </cell>
        </row>
        <row r="52">
          <cell r="C52" t="str">
            <v>Infección de vias urinarias</v>
          </cell>
          <cell r="D52" t="str">
            <v>N39.0</v>
          </cell>
        </row>
        <row r="53">
          <cell r="C53" t="str">
            <v>Insuficiencia renal</v>
          </cell>
          <cell r="D53" t="str">
            <v>N17-N19</v>
          </cell>
        </row>
        <row r="54">
          <cell r="C54" t="str">
            <v>Nefritis y nefrosis (Excepto IRC)</v>
          </cell>
          <cell r="D54" t="str">
            <v>N00-N16</v>
          </cell>
        </row>
        <row r="55">
          <cell r="C55" t="str">
            <v>Otras enfermedades del sistema genito-urinario</v>
          </cell>
          <cell r="D55" t="str">
            <v>N20-N38,N39.1-N39X N41-N64, N80-N99</v>
          </cell>
        </row>
        <row r="56">
          <cell r="C56" t="str">
            <v>Enfermedades del sistema músculo esquelético</v>
          </cell>
        </row>
        <row r="57">
          <cell r="C57" t="str">
            <v>Artritis reumatoide</v>
          </cell>
        </row>
        <row r="58">
          <cell r="C58" t="str">
            <v>Espondilopatías y otras dorsopatías</v>
          </cell>
        </row>
        <row r="59">
          <cell r="C59" t="str">
            <v>Gota</v>
          </cell>
        </row>
        <row r="60">
          <cell r="C60" t="str">
            <v>Osteoartritis</v>
          </cell>
        </row>
        <row r="61">
          <cell r="C61" t="str">
            <v>Otras enfermedades musculoesqueléticas</v>
          </cell>
        </row>
        <row r="62">
          <cell r="C62" t="str">
            <v>Enfermedades digestivas</v>
          </cell>
          <cell r="D62" t="str">
            <v>K20-K92</v>
          </cell>
        </row>
        <row r="63">
          <cell r="C63" t="str">
            <v>Apendicitis</v>
          </cell>
          <cell r="D63" t="str">
            <v>K35-K37</v>
          </cell>
        </row>
        <row r="64">
          <cell r="C64" t="str">
            <v>Cirrosis y otras enfermedades crónicas del hígado</v>
          </cell>
          <cell r="D64" t="str">
            <v>K70,K73, K74, K76</v>
          </cell>
        </row>
        <row r="65">
          <cell r="C65" t="str">
            <v>Insuficiencia hepática</v>
          </cell>
          <cell r="D65" t="str">
            <v>K72</v>
          </cell>
        </row>
        <row r="66">
          <cell r="C66" t="str">
            <v>Otras enfermedades digestivas</v>
          </cell>
          <cell r="D66" t="str">
            <v>K20-K22, K28-K31, K38-K66, K71-K72.0, K72.9, K75, K80-K92</v>
          </cell>
        </row>
        <row r="67">
          <cell r="C67" t="str">
            <v>Ulcera péptica</v>
          </cell>
          <cell r="D67" t="str">
            <v>K25-K27</v>
          </cell>
        </row>
        <row r="68">
          <cell r="C68" t="str">
            <v>Enfermedades endocrinas, metabolicas, hematologicas e immunológicas</v>
          </cell>
          <cell r="D68" t="str">
            <v>D65-D89, E01-E07, E15-E16, E20-E34, E65-E89</v>
          </cell>
        </row>
        <row r="69">
          <cell r="C69" t="str">
            <v>Enfermedades endocrinas, metabolicas, hematologicas e immunológicas</v>
          </cell>
          <cell r="D69" t="str">
            <v>D65-D89, E01-E07, E15-E16, E20-E34, E65-E89</v>
          </cell>
        </row>
        <row r="70">
          <cell r="C70" t="str">
            <v>Enfermedades respiratorias</v>
          </cell>
          <cell r="D70" t="str">
            <v>J30-J99</v>
          </cell>
        </row>
        <row r="71">
          <cell r="C71" t="str">
            <v>Asma</v>
          </cell>
          <cell r="D71" t="str">
            <v>J45-J46</v>
          </cell>
        </row>
        <row r="72">
          <cell r="C72" t="str">
            <v>Enfermedad pulmonar obstructiva crónica</v>
          </cell>
          <cell r="D72" t="str">
            <v>J40-J44</v>
          </cell>
        </row>
        <row r="73">
          <cell r="C73" t="str">
            <v>Otras enfermedades respiratorias</v>
          </cell>
          <cell r="D73" t="str">
            <v>J30-J39,J47-J99</v>
          </cell>
        </row>
        <row r="74">
          <cell r="C74" t="str">
            <v>Otros tumores</v>
          </cell>
        </row>
        <row r="75">
          <cell r="C75" t="str">
            <v>Otros tumores</v>
          </cell>
        </row>
        <row r="76">
          <cell r="C76" t="str">
            <v>Trastornos mentales y enfermedades del sistema nervioso</v>
          </cell>
          <cell r="D76" t="str">
            <v>F01-F99, G10-G99</v>
          </cell>
        </row>
        <row r="77">
          <cell r="C77" t="str">
            <v>Demencia y otros trastornos degenerativos y hereditarios del Sist. Nervioso Central</v>
          </cell>
        </row>
        <row r="78">
          <cell r="C78" t="str">
            <v>Depresión unipolar mayor</v>
          </cell>
        </row>
        <row r="79">
          <cell r="C79" t="str">
            <v>Enfermedad de Parkinson</v>
          </cell>
        </row>
        <row r="80">
          <cell r="C80" t="str">
            <v>Epilepsia</v>
          </cell>
        </row>
        <row r="81">
          <cell r="C81" t="str">
            <v>Esclerosis múltiple</v>
          </cell>
        </row>
        <row r="82">
          <cell r="C82" t="str">
            <v>Esquizofrenia</v>
          </cell>
        </row>
        <row r="83">
          <cell r="C83" t="str">
            <v>Otros trastornos neuropsiquiátricos</v>
          </cell>
        </row>
        <row r="84">
          <cell r="C84" t="str">
            <v>Retraso mental</v>
          </cell>
        </row>
        <row r="85">
          <cell r="C85" t="str">
            <v>Uso de alcohol</v>
          </cell>
        </row>
        <row r="86">
          <cell r="C86" t="str">
            <v>Uso de drogas</v>
          </cell>
        </row>
        <row r="87">
          <cell r="C87" t="str">
            <v>Tumores de comportamiento incierto</v>
          </cell>
          <cell r="D87" t="str">
            <v>D37-D48</v>
          </cell>
        </row>
        <row r="88">
          <cell r="C88" t="str">
            <v>Tumores de comportamiento incierto</v>
          </cell>
          <cell r="D88" t="str">
            <v>D37-D48</v>
          </cell>
        </row>
        <row r="89">
          <cell r="C89" t="str">
            <v>Tumores malignos</v>
          </cell>
          <cell r="D89" t="str">
            <v>C00-C97</v>
          </cell>
        </row>
        <row r="90">
          <cell r="C90" t="str">
            <v>Leucemia</v>
          </cell>
          <cell r="D90" t="str">
            <v>C91-C95</v>
          </cell>
        </row>
        <row r="91">
          <cell r="C91" t="str">
            <v>Linfomas y mieloma múltiple</v>
          </cell>
          <cell r="D91" t="str">
            <v>C81-C90</v>
          </cell>
        </row>
        <row r="92">
          <cell r="C92" t="str">
            <v>Melanoma y otros tumores malignos de la piel</v>
          </cell>
          <cell r="D92" t="str">
            <v>C43-C44</v>
          </cell>
        </row>
        <row r="93">
          <cell r="C93" t="str">
            <v>Otros tumores malignos</v>
          </cell>
        </row>
        <row r="94">
          <cell r="C94" t="str">
            <v>Tumor maligno de la boca y orofaringe</v>
          </cell>
          <cell r="D94" t="str">
            <v>C00-C14</v>
          </cell>
        </row>
        <row r="95">
          <cell r="C95" t="str">
            <v>Tumor maligno de la mama</v>
          </cell>
          <cell r="D95" t="str">
            <v>C50</v>
          </cell>
        </row>
        <row r="96">
          <cell r="C96" t="str">
            <v>Tumor maligno de la próstata</v>
          </cell>
          <cell r="D96" t="str">
            <v>C61</v>
          </cell>
        </row>
        <row r="97">
          <cell r="C97" t="str">
            <v>Tumor maligno de la vejiga</v>
          </cell>
          <cell r="D97" t="str">
            <v>C67</v>
          </cell>
        </row>
        <row r="98">
          <cell r="C98" t="str">
            <v>Tumor maligno de tráquea, bronquios y pulmón</v>
          </cell>
          <cell r="D98" t="str">
            <v>C33-C34</v>
          </cell>
        </row>
        <row r="99">
          <cell r="C99" t="str">
            <v>Tumor maligno del colon y recto</v>
          </cell>
          <cell r="D99" t="str">
            <v>C18-C21</v>
          </cell>
        </row>
        <row r="100">
          <cell r="C100" t="str">
            <v>Tumor maligno del cuello del útero</v>
          </cell>
          <cell r="D100" t="str">
            <v>C53</v>
          </cell>
        </row>
        <row r="101">
          <cell r="C101" t="str">
            <v>Tumor maligno del cuerpo del útero</v>
          </cell>
          <cell r="D101" t="str">
            <v>C54-C55</v>
          </cell>
        </row>
        <row r="102">
          <cell r="C102" t="str">
            <v>Tumor maligno del esófago</v>
          </cell>
          <cell r="D102" t="str">
            <v>C15</v>
          </cell>
        </row>
        <row r="103">
          <cell r="C103" t="str">
            <v>Tumor maligno del estómago</v>
          </cell>
          <cell r="D103" t="str">
            <v>C16</v>
          </cell>
        </row>
        <row r="104">
          <cell r="C104" t="str">
            <v>Tumor maligno del hígado</v>
          </cell>
          <cell r="D104" t="str">
            <v>C22</v>
          </cell>
        </row>
        <row r="105">
          <cell r="C105" t="str">
            <v>Tumor maligno del ovario</v>
          </cell>
          <cell r="D105" t="str">
            <v>C56</v>
          </cell>
        </row>
        <row r="106">
          <cell r="C106" t="str">
            <v>Tumor maligno del páncreas</v>
          </cell>
          <cell r="D106" t="str">
            <v>C25</v>
          </cell>
        </row>
        <row r="107">
          <cell r="C107" t="str">
            <v>Enfermedades transmisibles, maternas, perinatales y nutricionales</v>
          </cell>
          <cell r="D107" t="str">
            <v>A00-B99, G00-G09, N70-N76, J00-J06, J10-J18, J20-J22, H65-H69, O00-O99, P00-P96, E00, E40-E64, D50-D64</v>
          </cell>
        </row>
        <row r="108">
          <cell r="C108" t="str">
            <v>Causas maternas</v>
          </cell>
        </row>
        <row r="109">
          <cell r="C109" t="str">
            <v>Aborto</v>
          </cell>
        </row>
        <row r="110">
          <cell r="C110" t="str">
            <v>Edema proteinuria y trastornos hipertensivos en el embarazo</v>
          </cell>
        </row>
        <row r="111">
          <cell r="C111" t="str">
            <v>Hemorragia obstétrica</v>
          </cell>
        </row>
        <row r="112">
          <cell r="C112" t="str">
            <v>Infección puerperal</v>
          </cell>
        </row>
        <row r="113">
          <cell r="C113" t="str">
            <v>Otras causas maternas</v>
          </cell>
        </row>
        <row r="114">
          <cell r="C114" t="str">
            <v>Ciertas afecciones originadas en el período perinatal</v>
          </cell>
          <cell r="D114" t="str">
            <v>P00-P96</v>
          </cell>
        </row>
        <row r="115">
          <cell r="C115" t="str">
            <v>Asfixia y trauma al nacimiento</v>
          </cell>
          <cell r="D115" t="str">
            <v>P03, P10-P15, P20-P28</v>
          </cell>
        </row>
        <row r="116">
          <cell r="C116" t="str">
            <v>Bajo peso al nacimiento y prematurez</v>
          </cell>
          <cell r="D116" t="str">
            <v>P05-P07</v>
          </cell>
        </row>
        <row r="117">
          <cell r="C117" t="str">
            <v>Otras causas perinatales</v>
          </cell>
          <cell r="D117" t="str">
            <v>P00-P02, P04, P08, P29, P35-P96</v>
          </cell>
        </row>
        <row r="118">
          <cell r="C118" t="str">
            <v>Deficiencias de la nutrición</v>
          </cell>
        </row>
        <row r="119">
          <cell r="C119" t="str">
            <v>Anemia</v>
          </cell>
        </row>
        <row r="120">
          <cell r="C120" t="str">
            <v>Desnutrición calórico protéica</v>
          </cell>
        </row>
        <row r="121">
          <cell r="C121" t="str">
            <v>Otros trastornos nutricionales</v>
          </cell>
        </row>
        <row r="122">
          <cell r="C122" t="str">
            <v>Enfermedades infecciosas y parasitarias</v>
          </cell>
          <cell r="D122" t="str">
            <v>A00-A33, A35-B99, G00-G09, N70-N76</v>
          </cell>
        </row>
        <row r="123">
          <cell r="C123" t="str">
            <v>Enfermedades de trasmisión sexual excluyendo VIH/SIDA</v>
          </cell>
          <cell r="D123" t="str">
            <v>A50-A64, N70-N76</v>
          </cell>
        </row>
        <row r="124">
          <cell r="C124" t="str">
            <v>Enfermedades infecciosas intestinales</v>
          </cell>
          <cell r="D124" t="str">
            <v>A00-A09</v>
          </cell>
        </row>
        <row r="125">
          <cell r="C125" t="str">
            <v>Enfermedades prevenibles por vacunación</v>
          </cell>
          <cell r="D125" t="str">
            <v>A33, A35-A37, A80, B05, B91</v>
          </cell>
        </row>
        <row r="126">
          <cell r="C126" t="str">
            <v>Enfermedades Tropicales</v>
          </cell>
          <cell r="D126" t="str">
            <v>B55-B57, B65, B72-B74</v>
          </cell>
        </row>
        <row r="127">
          <cell r="C127" t="str">
            <v>Hepatitis</v>
          </cell>
          <cell r="D127" t="str">
            <v>B15-B19, B94.2</v>
          </cell>
        </row>
        <row r="128">
          <cell r="C128" t="str">
            <v>Lepra</v>
          </cell>
          <cell r="D128" t="str">
            <v>A30, B92</v>
          </cell>
        </row>
        <row r="129">
          <cell r="C129" t="str">
            <v>Meningitis</v>
          </cell>
          <cell r="D129" t="str">
            <v>A39, G00, G03</v>
          </cell>
        </row>
        <row r="130">
          <cell r="C130" t="str">
            <v>Otras enfermedades infecciosas</v>
          </cell>
          <cell r="D130" t="str">
            <v>A20-A28, A31, A32, A38, A40-A49, A65-A70, A74-A79, A81, A82, A83.1-A83.9, A84-A89, A92-A99, B00-B04, B06-B09, B25-B49, B58-B60, B64, B66-B71, B75, B82, B85-B89, B94.1, B94.8, B94.9, B99, G04-G09</v>
          </cell>
        </row>
        <row r="131">
          <cell r="C131" t="str">
            <v>Tuberculosis</v>
          </cell>
          <cell r="D131" t="str">
            <v>A15-A19, B90</v>
          </cell>
        </row>
        <row r="132">
          <cell r="C132" t="str">
            <v>VIH/SIDA</v>
          </cell>
          <cell r="D132" t="str">
            <v>B20-B24</v>
          </cell>
        </row>
        <row r="133">
          <cell r="C133" t="str">
            <v>Infecciones Respiratorias</v>
          </cell>
          <cell r="D133" t="str">
            <v>J00-J06, J09-J18, J20-J22, H65-H69, U071-U072, U07(D,E,I,S,T), U92X, U08.9, U09.9, U10.9, U11.9, U12.9, O98.5, P00.2</v>
          </cell>
        </row>
        <row r="134">
          <cell r="C134" t="str">
            <v>COVID-19</v>
          </cell>
          <cell r="D134" t="str">
            <v>U071, U072, U07S, U07D, U07T, U92X</v>
          </cell>
        </row>
        <row r="135">
          <cell r="C135" t="str">
            <v>Infecciones respiratorias agudas (excepto: influenza, neumonía y covid-19)</v>
          </cell>
          <cell r="D135" t="str">
            <v>J00-J06, J20-J22</v>
          </cell>
        </row>
        <row r="136">
          <cell r="C136" t="str">
            <v>Influenza</v>
          </cell>
          <cell r="D136" t="str">
            <v>J09-J11</v>
          </cell>
        </row>
        <row r="137">
          <cell r="C137" t="str">
            <v>Neumonía</v>
          </cell>
          <cell r="D137" t="str">
            <v>J12-J18</v>
          </cell>
        </row>
        <row r="138">
          <cell r="C138" t="str">
            <v>Otitis media</v>
          </cell>
          <cell r="D138" t="str">
            <v>H65-H69</v>
          </cell>
        </row>
        <row r="139">
          <cell r="C139" t="str">
            <v>Sindrome respiratorio agudo grave (SRAG)</v>
          </cell>
          <cell r="D139" t="str">
            <v>U049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67"/>
  <sheetViews>
    <sheetView showGridLines="0" zoomScaleNormal="100" workbookViewId="0"/>
  </sheetViews>
  <sheetFormatPr baseColWidth="10" defaultColWidth="0" defaultRowHeight="15"/>
  <cols>
    <col min="1" max="1" width="3" style="3" customWidth="1"/>
    <col min="2" max="2" width="3.28515625" style="1" customWidth="1"/>
    <col min="3" max="3" width="57.85546875" style="3" customWidth="1"/>
    <col min="4" max="4" width="29.42578125" style="3" customWidth="1"/>
    <col min="5" max="5" width="12.42578125" style="3" customWidth="1"/>
    <col min="6" max="7" width="12.5703125" style="3" customWidth="1"/>
    <col min="8" max="8" width="13.140625" style="3" customWidth="1"/>
    <col min="9" max="9" width="1.7109375" style="3" customWidth="1"/>
    <col min="10" max="261" width="0" style="3" hidden="1" customWidth="1"/>
    <col min="262" max="16384" width="11.42578125" style="3" hidden="1"/>
  </cols>
  <sheetData>
    <row r="1" spans="2:9" ht="18.75">
      <c r="C1" s="2"/>
      <c r="D1" s="2"/>
    </row>
    <row r="2" spans="2:9">
      <c r="C2" s="4"/>
      <c r="D2" s="4"/>
    </row>
    <row r="3" spans="2:9">
      <c r="C3" s="5"/>
      <c r="D3" s="5"/>
    </row>
    <row r="4" spans="2:9">
      <c r="C4" s="4"/>
      <c r="D4" s="4"/>
    </row>
    <row r="5" spans="2:9">
      <c r="C5" s="4"/>
      <c r="D5" s="4"/>
    </row>
    <row r="6" spans="2:9">
      <c r="C6" s="4"/>
      <c r="D6" s="4"/>
    </row>
    <row r="7" spans="2:9">
      <c r="B7" s="6" t="s">
        <v>57</v>
      </c>
      <c r="C7" s="6"/>
      <c r="D7" s="6"/>
      <c r="E7" s="6"/>
    </row>
    <row r="8" spans="2:9" ht="15.75" thickBot="1">
      <c r="B8" s="7"/>
      <c r="C8" s="7"/>
      <c r="D8" s="7"/>
      <c r="E8" s="7"/>
    </row>
    <row r="9" spans="2:9">
      <c r="B9" s="107"/>
      <c r="C9" s="108"/>
      <c r="D9" s="111" t="s">
        <v>58</v>
      </c>
      <c r="E9" s="113" t="s">
        <v>59</v>
      </c>
      <c r="F9" s="115" t="s">
        <v>56</v>
      </c>
      <c r="G9" s="116"/>
      <c r="H9" s="117"/>
      <c r="I9" s="8"/>
    </row>
    <row r="10" spans="2:9" s="12" customFormat="1" ht="32.25" customHeight="1">
      <c r="B10" s="109"/>
      <c r="C10" s="110"/>
      <c r="D10" s="112"/>
      <c r="E10" s="114"/>
      <c r="F10" s="9" t="s">
        <v>60</v>
      </c>
      <c r="G10" s="10" t="s">
        <v>61</v>
      </c>
      <c r="H10" s="11" t="s">
        <v>62</v>
      </c>
    </row>
    <row r="11" spans="2:9" ht="18.75">
      <c r="B11" s="118" t="s">
        <v>63</v>
      </c>
      <c r="C11" s="119"/>
      <c r="D11" s="120"/>
      <c r="E11" s="13">
        <f>SUM(F11:H11)</f>
        <v>268567</v>
      </c>
      <c r="F11" s="13">
        <v>149350</v>
      </c>
      <c r="G11" s="14">
        <v>119185</v>
      </c>
      <c r="H11" s="15">
        <v>32</v>
      </c>
    </row>
    <row r="12" spans="2:9" ht="15.75">
      <c r="B12" s="16"/>
      <c r="C12" s="17" t="s">
        <v>64</v>
      </c>
      <c r="D12" s="17"/>
      <c r="E12" s="18">
        <f>E13+E44</f>
        <v>253601</v>
      </c>
      <c r="F12" s="18">
        <v>141764</v>
      </c>
      <c r="G12" s="19">
        <v>111845</v>
      </c>
      <c r="H12" s="20">
        <v>13</v>
      </c>
    </row>
    <row r="13" spans="2:9">
      <c r="B13" s="21"/>
      <c r="C13" s="22" t="s">
        <v>5</v>
      </c>
      <c r="D13" s="22"/>
      <c r="E13" s="23">
        <f>E14+E19+E28+E23+E32+E35+E38+E41</f>
        <v>144452</v>
      </c>
      <c r="F13" s="23">
        <f>F14+F19+F28+F23+F32+F35+F38+F41</f>
        <v>76298</v>
      </c>
      <c r="G13" s="24">
        <f t="shared" ref="G13:H13" si="0">G14+G19+G28+G23+G32+G35+G38+G41</f>
        <v>68144</v>
      </c>
      <c r="H13" s="25">
        <f t="shared" si="0"/>
        <v>10</v>
      </c>
    </row>
    <row r="14" spans="2:9">
      <c r="B14" s="26">
        <v>2</v>
      </c>
      <c r="C14" s="27" t="s">
        <v>13</v>
      </c>
      <c r="D14" s="28" t="s">
        <v>65</v>
      </c>
      <c r="E14" s="29">
        <f t="shared" ref="E14:E61" si="1">SUM(F14:H14)</f>
        <v>49682</v>
      </c>
      <c r="F14" s="29">
        <v>26847</v>
      </c>
      <c r="G14" s="30">
        <v>22829</v>
      </c>
      <c r="H14" s="31">
        <v>6</v>
      </c>
    </row>
    <row r="15" spans="2:9">
      <c r="B15" s="26"/>
      <c r="C15" s="32" t="s">
        <v>16</v>
      </c>
      <c r="D15" s="28" t="s">
        <v>66</v>
      </c>
      <c r="E15" s="33">
        <f t="shared" si="1"/>
        <v>27354</v>
      </c>
      <c r="F15" s="33">
        <v>15559</v>
      </c>
      <c r="G15" s="34">
        <v>11795</v>
      </c>
      <c r="H15" s="35">
        <v>0</v>
      </c>
    </row>
    <row r="16" spans="2:9">
      <c r="B16" s="26"/>
      <c r="C16" s="32" t="s">
        <v>14</v>
      </c>
      <c r="D16" s="28" t="s">
        <v>67</v>
      </c>
      <c r="E16" s="33">
        <f t="shared" si="1"/>
        <v>9779</v>
      </c>
      <c r="F16" s="33">
        <v>5070</v>
      </c>
      <c r="G16" s="34">
        <v>4706</v>
      </c>
      <c r="H16" s="35">
        <v>3</v>
      </c>
    </row>
    <row r="17" spans="2:9">
      <c r="B17" s="26"/>
      <c r="C17" s="32" t="s">
        <v>15</v>
      </c>
      <c r="D17" s="28" t="s">
        <v>68</v>
      </c>
      <c r="E17" s="33">
        <f t="shared" si="1"/>
        <v>7392</v>
      </c>
      <c r="F17" s="33">
        <v>3666</v>
      </c>
      <c r="G17" s="34">
        <v>3724</v>
      </c>
      <c r="H17" s="35">
        <v>2</v>
      </c>
    </row>
    <row r="18" spans="2:9" ht="21">
      <c r="B18" s="26"/>
      <c r="C18" s="32" t="s">
        <v>69</v>
      </c>
      <c r="D18" s="28" t="s">
        <v>70</v>
      </c>
      <c r="E18" s="33">
        <f t="shared" si="1"/>
        <v>5157</v>
      </c>
      <c r="F18" s="33">
        <f t="shared" ref="F18:H18" si="2">F14-(F15+F16+F17)</f>
        <v>2552</v>
      </c>
      <c r="G18" s="33">
        <f t="shared" si="2"/>
        <v>2604</v>
      </c>
      <c r="H18" s="35">
        <f t="shared" si="2"/>
        <v>1</v>
      </c>
    </row>
    <row r="19" spans="2:9">
      <c r="B19" s="26">
        <v>3</v>
      </c>
      <c r="C19" s="27" t="s">
        <v>9</v>
      </c>
      <c r="D19" s="28" t="s">
        <v>71</v>
      </c>
      <c r="E19" s="29">
        <f t="shared" si="1"/>
        <v>30276</v>
      </c>
      <c r="F19" s="29">
        <v>15841</v>
      </c>
      <c r="G19" s="30">
        <v>14434</v>
      </c>
      <c r="H19" s="31">
        <v>1</v>
      </c>
    </row>
    <row r="20" spans="2:9">
      <c r="B20" s="26"/>
      <c r="C20" s="32" t="s">
        <v>11</v>
      </c>
      <c r="D20" s="28" t="s">
        <v>72</v>
      </c>
      <c r="E20" s="33">
        <f t="shared" si="1"/>
        <v>22618</v>
      </c>
      <c r="F20" s="33">
        <v>11927</v>
      </c>
      <c r="G20" s="34">
        <v>10691</v>
      </c>
      <c r="H20" s="35">
        <v>0</v>
      </c>
    </row>
    <row r="21" spans="2:9">
      <c r="B21" s="26"/>
      <c r="C21" s="32" t="s">
        <v>10</v>
      </c>
      <c r="D21" s="28" t="s">
        <v>73</v>
      </c>
      <c r="E21" s="33">
        <f t="shared" si="1"/>
        <v>1004</v>
      </c>
      <c r="F21" s="33">
        <v>478</v>
      </c>
      <c r="G21" s="34">
        <v>526</v>
      </c>
      <c r="H21" s="35">
        <v>0</v>
      </c>
    </row>
    <row r="22" spans="2:9">
      <c r="B22" s="26"/>
      <c r="C22" s="32" t="s">
        <v>12</v>
      </c>
      <c r="D22" s="28" t="s">
        <v>74</v>
      </c>
      <c r="E22" s="33">
        <f t="shared" si="1"/>
        <v>6654</v>
      </c>
      <c r="F22" s="33">
        <v>3436</v>
      </c>
      <c r="G22" s="34">
        <v>3217</v>
      </c>
      <c r="H22" s="35">
        <v>1</v>
      </c>
    </row>
    <row r="23" spans="2:9">
      <c r="B23" s="26">
        <v>4</v>
      </c>
      <c r="C23" s="27" t="s">
        <v>30</v>
      </c>
      <c r="D23" s="28" t="s">
        <v>75</v>
      </c>
      <c r="E23" s="29">
        <f t="shared" si="1"/>
        <v>24833</v>
      </c>
      <c r="F23" s="29">
        <v>12258</v>
      </c>
      <c r="G23" s="30">
        <v>12575</v>
      </c>
      <c r="H23" s="31">
        <v>0</v>
      </c>
    </row>
    <row r="24" spans="2:9">
      <c r="B24" s="26"/>
      <c r="C24" s="32" t="s">
        <v>35</v>
      </c>
      <c r="D24" s="28" t="s">
        <v>76</v>
      </c>
      <c r="E24" s="33">
        <f t="shared" si="1"/>
        <v>2247</v>
      </c>
      <c r="F24" s="33">
        <v>1208</v>
      </c>
      <c r="G24" s="34">
        <v>1039</v>
      </c>
      <c r="H24" s="35">
        <v>0</v>
      </c>
    </row>
    <row r="25" spans="2:9">
      <c r="B25" s="26"/>
      <c r="C25" s="32" t="s">
        <v>33</v>
      </c>
      <c r="D25" s="28" t="s">
        <v>77</v>
      </c>
      <c r="E25" s="33">
        <f t="shared" si="1"/>
        <v>2243</v>
      </c>
      <c r="F25" s="33">
        <v>14</v>
      </c>
      <c r="G25" s="34">
        <v>2229</v>
      </c>
      <c r="H25" s="35">
        <v>0</v>
      </c>
    </row>
    <row r="26" spans="2:9">
      <c r="B26" s="26"/>
      <c r="C26" s="32" t="s">
        <v>34</v>
      </c>
      <c r="D26" s="28" t="str">
        <f>VLOOKUP(C26,[1]Hoja1!$C$3:$D$148,2,0)</f>
        <v>C61</v>
      </c>
      <c r="E26" s="33">
        <f t="shared" si="1"/>
        <v>2038</v>
      </c>
      <c r="F26" s="33">
        <v>2038</v>
      </c>
      <c r="G26" s="34">
        <v>0</v>
      </c>
      <c r="H26" s="35">
        <v>0</v>
      </c>
    </row>
    <row r="27" spans="2:9">
      <c r="B27" s="26"/>
      <c r="C27" s="32" t="s">
        <v>78</v>
      </c>
      <c r="D27" s="28"/>
      <c r="E27" s="33">
        <f t="shared" si="1"/>
        <v>18305</v>
      </c>
      <c r="F27" s="33">
        <f t="shared" ref="F27:H27" si="3">F23-(F24+F25+F26)</f>
        <v>8998</v>
      </c>
      <c r="G27" s="34">
        <f t="shared" si="3"/>
        <v>9307</v>
      </c>
      <c r="H27" s="35">
        <f t="shared" si="3"/>
        <v>0</v>
      </c>
    </row>
    <row r="28" spans="2:9">
      <c r="B28" s="26">
        <v>5</v>
      </c>
      <c r="C28" s="27" t="s">
        <v>20</v>
      </c>
      <c r="D28" s="28" t="s">
        <v>79</v>
      </c>
      <c r="E28" s="29">
        <f t="shared" si="1"/>
        <v>18398</v>
      </c>
      <c r="F28" s="29">
        <v>10074</v>
      </c>
      <c r="G28" s="30">
        <v>8321</v>
      </c>
      <c r="H28" s="31">
        <v>3</v>
      </c>
    </row>
    <row r="29" spans="2:9">
      <c r="B29" s="26"/>
      <c r="C29" s="32" t="s">
        <v>21</v>
      </c>
      <c r="D29" s="28" t="s">
        <v>80</v>
      </c>
      <c r="E29" s="33">
        <f t="shared" si="1"/>
        <v>5268</v>
      </c>
      <c r="F29" s="33">
        <v>3489</v>
      </c>
      <c r="G29" s="34">
        <v>1778</v>
      </c>
      <c r="H29" s="35">
        <v>1</v>
      </c>
    </row>
    <row r="30" spans="2:9">
      <c r="B30" s="26"/>
      <c r="C30" s="32" t="s">
        <v>22</v>
      </c>
      <c r="D30" s="28" t="str">
        <f>VLOOKUP(C30,[1]Hoja1!$C$3:$D$148,2,0)</f>
        <v>K72</v>
      </c>
      <c r="E30" s="33">
        <f t="shared" si="1"/>
        <v>2108</v>
      </c>
      <c r="F30" s="33">
        <v>1199</v>
      </c>
      <c r="G30" s="34">
        <v>909</v>
      </c>
      <c r="H30" s="35">
        <v>0</v>
      </c>
    </row>
    <row r="31" spans="2:9" ht="21">
      <c r="B31" s="26"/>
      <c r="C31" s="32" t="s">
        <v>81</v>
      </c>
      <c r="D31" s="28" t="s">
        <v>82</v>
      </c>
      <c r="E31" s="33">
        <f t="shared" si="1"/>
        <v>11022</v>
      </c>
      <c r="F31" s="33">
        <f t="shared" ref="F31:H31" si="4">F28-(F29+F30)</f>
        <v>5386</v>
      </c>
      <c r="G31" s="33">
        <f t="shared" si="4"/>
        <v>5634</v>
      </c>
      <c r="H31" s="35">
        <f t="shared" si="4"/>
        <v>2</v>
      </c>
    </row>
    <row r="32" spans="2:9">
      <c r="B32" s="26">
        <v>6</v>
      </c>
      <c r="C32" s="27" t="s">
        <v>17</v>
      </c>
      <c r="D32" s="28" t="s">
        <v>83</v>
      </c>
      <c r="E32" s="29">
        <f t="shared" si="1"/>
        <v>8072</v>
      </c>
      <c r="F32" s="29">
        <v>4074</v>
      </c>
      <c r="G32" s="30">
        <v>3998</v>
      </c>
      <c r="H32" s="31">
        <v>0</v>
      </c>
      <c r="I32" s="36"/>
    </row>
    <row r="33" spans="2:9">
      <c r="B33" s="26"/>
      <c r="C33" s="32" t="s">
        <v>19</v>
      </c>
      <c r="D33" s="28" t="s">
        <v>84</v>
      </c>
      <c r="E33" s="33">
        <f t="shared" si="1"/>
        <v>3703</v>
      </c>
      <c r="F33" s="33">
        <v>2120</v>
      </c>
      <c r="G33" s="34">
        <v>1583</v>
      </c>
      <c r="H33" s="35">
        <v>0</v>
      </c>
      <c r="I33" s="36"/>
    </row>
    <row r="34" spans="2:9" ht="21">
      <c r="B34" s="26"/>
      <c r="C34" s="32" t="s">
        <v>85</v>
      </c>
      <c r="D34" s="28" t="s">
        <v>86</v>
      </c>
      <c r="E34" s="33">
        <f t="shared" si="1"/>
        <v>4369</v>
      </c>
      <c r="F34" s="33">
        <f t="shared" ref="F34:H34" si="5">F32-F33</f>
        <v>1954</v>
      </c>
      <c r="G34" s="33">
        <f t="shared" si="5"/>
        <v>2415</v>
      </c>
      <c r="H34" s="35">
        <f t="shared" si="5"/>
        <v>0</v>
      </c>
      <c r="I34" s="36"/>
    </row>
    <row r="35" spans="2:9">
      <c r="B35" s="26">
        <v>7</v>
      </c>
      <c r="C35" s="27" t="s">
        <v>24</v>
      </c>
      <c r="D35" s="28" t="s">
        <v>87</v>
      </c>
      <c r="E35" s="29">
        <f t="shared" si="1"/>
        <v>7032</v>
      </c>
      <c r="F35" s="29">
        <v>3990</v>
      </c>
      <c r="G35" s="30">
        <v>3042</v>
      </c>
      <c r="H35" s="31">
        <v>0</v>
      </c>
      <c r="I35" s="36"/>
    </row>
    <row r="36" spans="2:9">
      <c r="B36" s="26"/>
      <c r="C36" s="32" t="s">
        <v>25</v>
      </c>
      <c r="D36" s="28" t="s">
        <v>88</v>
      </c>
      <c r="E36" s="33">
        <f t="shared" si="1"/>
        <v>4383</v>
      </c>
      <c r="F36" s="33">
        <v>2454</v>
      </c>
      <c r="G36" s="34">
        <v>1929</v>
      </c>
      <c r="H36" s="35">
        <v>0</v>
      </c>
      <c r="I36" s="36"/>
    </row>
    <row r="37" spans="2:9">
      <c r="B37" s="26"/>
      <c r="C37" s="32" t="s">
        <v>89</v>
      </c>
      <c r="D37" s="28" t="s">
        <v>90</v>
      </c>
      <c r="E37" s="33">
        <f t="shared" si="1"/>
        <v>2649</v>
      </c>
      <c r="F37" s="33">
        <f>F35-F36</f>
        <v>1536</v>
      </c>
      <c r="G37" s="33">
        <f t="shared" ref="G37:H37" si="6">G35-G36</f>
        <v>1113</v>
      </c>
      <c r="H37" s="35">
        <f t="shared" si="6"/>
        <v>0</v>
      </c>
      <c r="I37" s="36"/>
    </row>
    <row r="38" spans="2:9" s="42" customFormat="1">
      <c r="B38" s="26">
        <v>9</v>
      </c>
      <c r="C38" s="37" t="s">
        <v>26</v>
      </c>
      <c r="D38" s="38" t="s">
        <v>91</v>
      </c>
      <c r="E38" s="39">
        <f t="shared" si="1"/>
        <v>3273</v>
      </c>
      <c r="F38" s="39">
        <v>1766</v>
      </c>
      <c r="G38" s="39">
        <v>1507</v>
      </c>
      <c r="H38" s="40">
        <v>0</v>
      </c>
      <c r="I38" s="41"/>
    </row>
    <row r="39" spans="2:9" s="42" customFormat="1">
      <c r="B39" s="26"/>
      <c r="C39" s="32" t="s">
        <v>27</v>
      </c>
      <c r="D39" s="28" t="s">
        <v>92</v>
      </c>
      <c r="E39" s="43">
        <f t="shared" si="1"/>
        <v>881</v>
      </c>
      <c r="F39" s="43">
        <v>390</v>
      </c>
      <c r="G39" s="44">
        <v>491</v>
      </c>
      <c r="H39" s="45">
        <v>0</v>
      </c>
      <c r="I39" s="41"/>
    </row>
    <row r="40" spans="2:9" s="42" customFormat="1">
      <c r="B40" s="26"/>
      <c r="C40" s="32" t="s">
        <v>93</v>
      </c>
      <c r="D40" s="28"/>
      <c r="E40" s="43">
        <f t="shared" si="1"/>
        <v>2392</v>
      </c>
      <c r="F40" s="43">
        <f t="shared" ref="F40:H40" si="7">F38-F39</f>
        <v>1376</v>
      </c>
      <c r="G40" s="44">
        <f t="shared" si="7"/>
        <v>1016</v>
      </c>
      <c r="H40" s="45">
        <f t="shared" si="7"/>
        <v>0</v>
      </c>
      <c r="I40" s="41"/>
    </row>
    <row r="41" spans="2:9" s="42" customFormat="1" ht="28.5">
      <c r="B41" s="26">
        <v>10</v>
      </c>
      <c r="C41" s="46" t="s">
        <v>23</v>
      </c>
      <c r="D41" s="28" t="s">
        <v>94</v>
      </c>
      <c r="E41" s="29">
        <f t="shared" si="1"/>
        <v>2886</v>
      </c>
      <c r="F41" s="29">
        <v>1448</v>
      </c>
      <c r="G41" s="30">
        <v>1438</v>
      </c>
      <c r="H41" s="31">
        <v>0</v>
      </c>
      <c r="I41" s="41"/>
    </row>
    <row r="42" spans="2:9" s="42" customFormat="1">
      <c r="B42" s="26"/>
      <c r="C42" s="32"/>
      <c r="D42" s="28"/>
      <c r="E42" s="43"/>
      <c r="F42" s="43"/>
      <c r="G42" s="44"/>
      <c r="H42" s="45"/>
      <c r="I42" s="41"/>
    </row>
    <row r="43" spans="2:9">
      <c r="B43" s="26"/>
      <c r="C43" s="32"/>
      <c r="D43" s="28"/>
      <c r="E43" s="33"/>
      <c r="F43" s="33"/>
      <c r="G43" s="34"/>
      <c r="H43" s="35"/>
      <c r="I43" s="36"/>
    </row>
    <row r="44" spans="2:9">
      <c r="B44" s="21"/>
      <c r="C44" s="22" t="s">
        <v>37</v>
      </c>
      <c r="D44" s="47"/>
      <c r="E44" s="23">
        <f t="shared" si="1"/>
        <v>109149</v>
      </c>
      <c r="F44" s="23">
        <f t="shared" ref="F44:H44" si="8">F45+F52</f>
        <v>65453</v>
      </c>
      <c r="G44" s="23">
        <f t="shared" si="8"/>
        <v>43693</v>
      </c>
      <c r="H44" s="25">
        <f t="shared" si="8"/>
        <v>3</v>
      </c>
      <c r="I44" s="36"/>
    </row>
    <row r="45" spans="2:9" s="55" customFormat="1" ht="30.75">
      <c r="B45" s="48">
        <v>1</v>
      </c>
      <c r="C45" s="49" t="s">
        <v>95</v>
      </c>
      <c r="D45" s="50" t="s">
        <v>96</v>
      </c>
      <c r="E45" s="51">
        <f t="shared" si="1"/>
        <v>103710</v>
      </c>
      <c r="F45" s="51">
        <v>62309</v>
      </c>
      <c r="G45" s="52">
        <v>41398</v>
      </c>
      <c r="H45" s="53">
        <v>3</v>
      </c>
      <c r="I45" s="54"/>
    </row>
    <row r="46" spans="2:9" s="55" customFormat="1" ht="34.5" customHeight="1">
      <c r="B46" s="48"/>
      <c r="C46" s="56" t="s">
        <v>50</v>
      </c>
      <c r="D46" s="57" t="s">
        <v>97</v>
      </c>
      <c r="E46" s="58">
        <f t="shared" si="1"/>
        <v>91549</v>
      </c>
      <c r="F46" s="58">
        <v>55197</v>
      </c>
      <c r="G46" s="59">
        <v>36349</v>
      </c>
      <c r="H46" s="60">
        <v>3</v>
      </c>
      <c r="I46" s="54"/>
    </row>
    <row r="47" spans="2:9" s="55" customFormat="1">
      <c r="B47" s="48"/>
      <c r="C47" s="56" t="s">
        <v>53</v>
      </c>
      <c r="D47" s="57" t="s">
        <v>98</v>
      </c>
      <c r="E47" s="58">
        <f t="shared" si="1"/>
        <v>11924</v>
      </c>
      <c r="F47" s="58">
        <v>6983</v>
      </c>
      <c r="G47" s="59">
        <v>4941</v>
      </c>
      <c r="H47" s="60">
        <v>0</v>
      </c>
      <c r="I47" s="54"/>
    </row>
    <row r="48" spans="2:9" s="55" customFormat="1">
      <c r="B48" s="48"/>
      <c r="C48" s="56" t="s">
        <v>51</v>
      </c>
      <c r="D48" s="57" t="s">
        <v>99</v>
      </c>
      <c r="E48" s="58">
        <f t="shared" si="1"/>
        <v>145</v>
      </c>
      <c r="F48" s="58">
        <v>80</v>
      </c>
      <c r="G48" s="59">
        <v>65</v>
      </c>
      <c r="H48" s="60">
        <v>0</v>
      </c>
      <c r="I48" s="54"/>
    </row>
    <row r="49" spans="2:258" s="55" customFormat="1">
      <c r="B49" s="48"/>
      <c r="C49" s="56" t="s">
        <v>55</v>
      </c>
      <c r="D49" s="28" t="str">
        <f>VLOOKUP(C49,[1]Hoja1!$C$3:$D$148,2,0)</f>
        <v>U049</v>
      </c>
      <c r="E49" s="58">
        <f t="shared" si="1"/>
        <v>78</v>
      </c>
      <c r="F49" s="58">
        <v>37</v>
      </c>
      <c r="G49" s="59">
        <v>41</v>
      </c>
      <c r="H49" s="60">
        <v>0</v>
      </c>
      <c r="I49" s="54"/>
    </row>
    <row r="50" spans="2:258" s="55" customFormat="1">
      <c r="B50" s="48"/>
      <c r="C50" s="56" t="s">
        <v>52</v>
      </c>
      <c r="D50" s="57" t="s">
        <v>100</v>
      </c>
      <c r="E50" s="58">
        <f t="shared" si="1"/>
        <v>7</v>
      </c>
      <c r="F50" s="58">
        <v>7</v>
      </c>
      <c r="G50" s="59">
        <v>0</v>
      </c>
      <c r="H50" s="60">
        <v>0</v>
      </c>
      <c r="I50" s="54"/>
    </row>
    <row r="51" spans="2:258" s="55" customFormat="1">
      <c r="B51" s="48"/>
      <c r="C51" s="56" t="s">
        <v>93</v>
      </c>
      <c r="D51" s="57"/>
      <c r="E51" s="58">
        <f t="shared" si="1"/>
        <v>7</v>
      </c>
      <c r="F51" s="58">
        <v>5</v>
      </c>
      <c r="G51" s="59">
        <v>2</v>
      </c>
      <c r="H51" s="60">
        <v>0</v>
      </c>
      <c r="I51" s="54"/>
    </row>
    <row r="52" spans="2:258" s="55" customFormat="1">
      <c r="B52" s="48">
        <v>8</v>
      </c>
      <c r="C52" s="49" t="s">
        <v>44</v>
      </c>
      <c r="D52" s="57" t="s">
        <v>101</v>
      </c>
      <c r="E52" s="51">
        <f t="shared" si="1"/>
        <v>5439</v>
      </c>
      <c r="F52" s="51">
        <v>3144</v>
      </c>
      <c r="G52" s="52">
        <v>2295</v>
      </c>
      <c r="H52" s="53">
        <v>0</v>
      </c>
      <c r="I52" s="54"/>
    </row>
    <row r="53" spans="2:258" s="55" customFormat="1">
      <c r="B53" s="48"/>
      <c r="C53" s="56" t="s">
        <v>49</v>
      </c>
      <c r="D53" s="61" t="s">
        <v>102</v>
      </c>
      <c r="E53" s="58">
        <f t="shared" si="1"/>
        <v>1177</v>
      </c>
      <c r="F53" s="58">
        <v>997</v>
      </c>
      <c r="G53" s="59">
        <v>180</v>
      </c>
      <c r="H53" s="60">
        <v>0</v>
      </c>
      <c r="I53" s="54"/>
    </row>
    <row r="54" spans="2:258" s="55" customFormat="1">
      <c r="B54" s="48"/>
      <c r="C54" s="56" t="s">
        <v>45</v>
      </c>
      <c r="D54" s="57" t="s">
        <v>103</v>
      </c>
      <c r="E54" s="58">
        <f t="shared" si="1"/>
        <v>672</v>
      </c>
      <c r="F54" s="58">
        <v>302</v>
      </c>
      <c r="G54" s="59">
        <v>370</v>
      </c>
      <c r="H54" s="60">
        <v>0</v>
      </c>
      <c r="I54" s="54"/>
    </row>
    <row r="55" spans="2:258" s="55" customFormat="1">
      <c r="B55" s="48"/>
      <c r="C55" s="56" t="s">
        <v>48</v>
      </c>
      <c r="D55" s="57" t="s">
        <v>104</v>
      </c>
      <c r="E55" s="58">
        <f t="shared" si="1"/>
        <v>503</v>
      </c>
      <c r="F55" s="58">
        <v>325</v>
      </c>
      <c r="G55" s="59">
        <v>178</v>
      </c>
      <c r="H55" s="60">
        <v>0</v>
      </c>
      <c r="I55" s="54"/>
    </row>
    <row r="56" spans="2:258" s="55" customFormat="1" ht="50.25">
      <c r="B56" s="48"/>
      <c r="C56" s="32" t="s">
        <v>105</v>
      </c>
      <c r="D56" s="57" t="s">
        <v>106</v>
      </c>
      <c r="E56" s="62">
        <f t="shared" si="1"/>
        <v>3087</v>
      </c>
      <c r="F56" s="62">
        <f t="shared" ref="F56:H56" si="9">F52-(F53+F54+F55)</f>
        <v>1520</v>
      </c>
      <c r="G56" s="62">
        <f t="shared" si="9"/>
        <v>1567</v>
      </c>
      <c r="H56" s="63">
        <f t="shared" si="9"/>
        <v>0</v>
      </c>
      <c r="I56" s="54"/>
    </row>
    <row r="57" spans="2:258">
      <c r="B57" s="26"/>
      <c r="C57" s="32"/>
      <c r="D57" s="28"/>
      <c r="E57" s="33"/>
      <c r="F57" s="33"/>
      <c r="G57" s="34"/>
      <c r="H57" s="35"/>
      <c r="I57" s="36"/>
    </row>
    <row r="58" spans="2:258">
      <c r="B58" s="26"/>
      <c r="C58" s="32"/>
      <c r="D58" s="28"/>
      <c r="E58" s="33"/>
      <c r="F58" s="33"/>
      <c r="G58" s="34"/>
      <c r="H58" s="35"/>
      <c r="I58" s="36"/>
    </row>
    <row r="59" spans="2:258">
      <c r="B59" s="21"/>
      <c r="C59" s="22" t="s">
        <v>107</v>
      </c>
      <c r="D59" s="22"/>
      <c r="E59" s="64">
        <f t="shared" si="1"/>
        <v>13939</v>
      </c>
      <c r="F59" s="64">
        <f>F11-(F12+F61)</f>
        <v>7086</v>
      </c>
      <c r="G59" s="64">
        <f>G11-(G12+G61)</f>
        <v>6834</v>
      </c>
      <c r="H59" s="65">
        <f>H11-(H12+H61)</f>
        <v>19</v>
      </c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  <c r="IW59" s="66"/>
      <c r="IX59" s="66"/>
    </row>
    <row r="60" spans="2:258" ht="6" customHeight="1">
      <c r="B60" s="26"/>
      <c r="C60" s="67"/>
      <c r="D60" s="67"/>
      <c r="E60" s="68"/>
      <c r="F60" s="68"/>
      <c r="G60" s="69"/>
      <c r="H60" s="70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  <c r="IW60" s="66"/>
      <c r="IX60" s="66"/>
    </row>
    <row r="61" spans="2:258" ht="15.75" thickBot="1">
      <c r="B61" s="71"/>
      <c r="C61" s="72" t="s">
        <v>4</v>
      </c>
      <c r="D61" s="72"/>
      <c r="E61" s="73">
        <f t="shared" si="1"/>
        <v>1006</v>
      </c>
      <c r="F61" s="73">
        <v>500</v>
      </c>
      <c r="G61" s="74">
        <v>506</v>
      </c>
      <c r="H61" s="75">
        <v>0</v>
      </c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  <c r="IW61" s="66"/>
      <c r="IX61" s="66"/>
    </row>
    <row r="62" spans="2:258">
      <c r="B62" s="76" t="s">
        <v>112</v>
      </c>
      <c r="C62" s="77"/>
      <c r="D62" s="77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66"/>
      <c r="HW62" s="66"/>
      <c r="HX62" s="66"/>
      <c r="HY62" s="66"/>
      <c r="HZ62" s="66"/>
      <c r="IA62" s="66"/>
      <c r="IB62" s="66"/>
      <c r="IC62" s="66"/>
      <c r="ID62" s="66"/>
      <c r="IE62" s="66"/>
      <c r="IF62" s="66"/>
      <c r="IG62" s="66"/>
      <c r="IH62" s="66"/>
      <c r="II62" s="66"/>
      <c r="IJ62" s="66"/>
      <c r="IK62" s="66"/>
      <c r="IL62" s="66"/>
      <c r="IM62" s="66"/>
      <c r="IN62" s="66"/>
      <c r="IO62" s="66"/>
      <c r="IP62" s="66"/>
      <c r="IQ62" s="66"/>
      <c r="IR62" s="66"/>
      <c r="IS62" s="66"/>
      <c r="IT62" s="66"/>
      <c r="IU62" s="66"/>
      <c r="IV62" s="66"/>
      <c r="IW62" s="66"/>
      <c r="IX62" s="66"/>
    </row>
    <row r="63" spans="2:258">
      <c r="B63" s="76" t="s">
        <v>108</v>
      </c>
      <c r="C63" s="78"/>
    </row>
    <row r="64" spans="2:258">
      <c r="B64" s="76" t="s">
        <v>141</v>
      </c>
      <c r="C64" s="78"/>
    </row>
    <row r="65" spans="2:4">
      <c r="B65" s="76" t="s">
        <v>109</v>
      </c>
      <c r="C65" s="79"/>
      <c r="D65" s="80"/>
    </row>
    <row r="66" spans="2:4">
      <c r="B66" s="76" t="s">
        <v>110</v>
      </c>
    </row>
    <row r="67" spans="2:4">
      <c r="B67" s="76" t="s">
        <v>111</v>
      </c>
    </row>
  </sheetData>
  <mergeCells count="5">
    <mergeCell ref="B9:C10"/>
    <mergeCell ref="D9:D10"/>
    <mergeCell ref="E9:E10"/>
    <mergeCell ref="F9:H9"/>
    <mergeCell ref="B11:D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62"/>
  <sheetViews>
    <sheetView showGridLines="0" workbookViewId="0"/>
  </sheetViews>
  <sheetFormatPr baseColWidth="10" defaultColWidth="0" defaultRowHeight="15"/>
  <cols>
    <col min="1" max="1" width="3.140625" style="3" customWidth="1"/>
    <col min="2" max="2" width="3.28515625" style="81" customWidth="1"/>
    <col min="3" max="3" width="59.28515625" style="3" customWidth="1"/>
    <col min="4" max="4" width="29.42578125" style="3" customWidth="1"/>
    <col min="5" max="5" width="12.42578125" style="3" customWidth="1"/>
    <col min="6" max="8" width="12.5703125" style="3" customWidth="1"/>
    <col min="9" max="9" width="1.7109375" style="3" customWidth="1"/>
    <col min="10" max="260" width="0" style="3" hidden="1" customWidth="1"/>
    <col min="261" max="16384" width="11.42578125" style="3" hidden="1"/>
  </cols>
  <sheetData>
    <row r="1" spans="2:9" ht="18.75">
      <c r="C1" s="2"/>
      <c r="D1" s="2"/>
    </row>
    <row r="2" spans="2:9">
      <c r="C2" s="4"/>
      <c r="D2" s="4"/>
    </row>
    <row r="3" spans="2:9">
      <c r="C3" s="5"/>
      <c r="D3" s="5"/>
    </row>
    <row r="4" spans="2:9">
      <c r="C4" s="4"/>
      <c r="D4" s="4"/>
    </row>
    <row r="5" spans="2:9">
      <c r="C5" s="4"/>
      <c r="D5" s="4"/>
    </row>
    <row r="6" spans="2:9">
      <c r="C6" s="4"/>
      <c r="D6" s="4"/>
    </row>
    <row r="7" spans="2:9" ht="15" customHeight="1">
      <c r="B7" s="82" t="s">
        <v>113</v>
      </c>
      <c r="C7" s="82"/>
      <c r="D7" s="82"/>
      <c r="E7" s="82"/>
    </row>
    <row r="8" spans="2:9" ht="15.75" thickBot="1">
      <c r="B8" s="7"/>
      <c r="C8" s="7"/>
      <c r="D8" s="7"/>
      <c r="E8" s="7"/>
    </row>
    <row r="9" spans="2:9">
      <c r="B9" s="107"/>
      <c r="C9" s="108"/>
      <c r="D9" s="111" t="s">
        <v>58</v>
      </c>
      <c r="E9" s="113" t="s">
        <v>59</v>
      </c>
      <c r="F9" s="115" t="s">
        <v>56</v>
      </c>
      <c r="G9" s="116"/>
      <c r="H9" s="117"/>
      <c r="I9" s="8"/>
    </row>
    <row r="10" spans="2:9" s="12" customFormat="1" ht="15.75">
      <c r="B10" s="109"/>
      <c r="C10" s="110"/>
      <c r="D10" s="112"/>
      <c r="E10" s="114"/>
      <c r="F10" s="9" t="s">
        <v>60</v>
      </c>
      <c r="G10" s="10" t="s">
        <v>61</v>
      </c>
      <c r="H10" s="83" t="s">
        <v>62</v>
      </c>
    </row>
    <row r="11" spans="2:9" ht="18.75">
      <c r="B11" s="118" t="s">
        <v>63</v>
      </c>
      <c r="C11" s="119"/>
      <c r="D11" s="120"/>
      <c r="E11" s="13">
        <f>SUM(F11:H11)</f>
        <v>72840</v>
      </c>
      <c r="F11" s="13">
        <v>40609</v>
      </c>
      <c r="G11" s="14">
        <v>32230</v>
      </c>
      <c r="H11" s="15">
        <v>1</v>
      </c>
    </row>
    <row r="12" spans="2:9" ht="15.75">
      <c r="B12" s="84"/>
      <c r="C12" s="17" t="s">
        <v>64</v>
      </c>
      <c r="D12" s="17"/>
      <c r="E12" s="18">
        <f>E13+E43</f>
        <v>70333</v>
      </c>
      <c r="F12" s="18">
        <f t="shared" ref="F12:H12" si="0">F13+F43</f>
        <v>39353</v>
      </c>
      <c r="G12" s="18">
        <f t="shared" si="0"/>
        <v>30979</v>
      </c>
      <c r="H12" s="20">
        <f t="shared" si="0"/>
        <v>1</v>
      </c>
    </row>
    <row r="13" spans="2:9">
      <c r="B13" s="85"/>
      <c r="C13" s="22" t="s">
        <v>5</v>
      </c>
      <c r="D13" s="22"/>
      <c r="E13" s="23">
        <f>E14+E19+E23+E28+E31+E35+E38+E41</f>
        <v>60383</v>
      </c>
      <c r="F13" s="23">
        <f>F14+F19+F23+F28+F31+F35+F38+F41</f>
        <v>33007</v>
      </c>
      <c r="G13" s="23">
        <f t="shared" ref="G13:H13" si="1">G14+G19+G23+G28+G31+G35+G38+G41</f>
        <v>27375</v>
      </c>
      <c r="H13" s="25">
        <f t="shared" si="1"/>
        <v>1</v>
      </c>
    </row>
    <row r="14" spans="2:9">
      <c r="B14" s="86">
        <v>1</v>
      </c>
      <c r="C14" s="27" t="s">
        <v>13</v>
      </c>
      <c r="D14" s="28" t="s">
        <v>65</v>
      </c>
      <c r="E14" s="29">
        <f>SUM(F14:H14)</f>
        <v>24414</v>
      </c>
      <c r="F14" s="29">
        <v>13437</v>
      </c>
      <c r="G14" s="30">
        <v>10976</v>
      </c>
      <c r="H14" s="31">
        <v>1</v>
      </c>
    </row>
    <row r="15" spans="2:9">
      <c r="B15" s="86"/>
      <c r="C15" s="32" t="s">
        <v>16</v>
      </c>
      <c r="D15" s="28" t="s">
        <v>66</v>
      </c>
      <c r="E15" s="33">
        <f t="shared" ref="E15:E56" si="2">SUM(F15:H15)</f>
        <v>17765</v>
      </c>
      <c r="F15" s="33">
        <v>10050</v>
      </c>
      <c r="G15" s="34">
        <v>7715</v>
      </c>
      <c r="H15" s="35">
        <v>0</v>
      </c>
    </row>
    <row r="16" spans="2:9">
      <c r="B16" s="86"/>
      <c r="C16" s="32" t="s">
        <v>15</v>
      </c>
      <c r="D16" s="28" t="s">
        <v>68</v>
      </c>
      <c r="E16" s="33">
        <f t="shared" si="2"/>
        <v>3100</v>
      </c>
      <c r="F16" s="33">
        <v>1523</v>
      </c>
      <c r="G16" s="34">
        <v>1577</v>
      </c>
      <c r="H16" s="35">
        <v>0</v>
      </c>
    </row>
    <row r="17" spans="2:9">
      <c r="B17" s="86"/>
      <c r="C17" s="32" t="s">
        <v>14</v>
      </c>
      <c r="D17" s="28" t="s">
        <v>67</v>
      </c>
      <c r="E17" s="33">
        <f t="shared" si="2"/>
        <v>2377</v>
      </c>
      <c r="F17" s="33">
        <v>1263</v>
      </c>
      <c r="G17" s="34">
        <v>1113</v>
      </c>
      <c r="H17" s="35">
        <v>1</v>
      </c>
    </row>
    <row r="18" spans="2:9" ht="21">
      <c r="B18" s="86"/>
      <c r="C18" s="32" t="s">
        <v>69</v>
      </c>
      <c r="D18" s="28" t="s">
        <v>70</v>
      </c>
      <c r="E18" s="33">
        <f t="shared" si="2"/>
        <v>1172</v>
      </c>
      <c r="F18" s="33">
        <f t="shared" ref="F18:H18" si="3">F14-(F15+F16+F17)</f>
        <v>601</v>
      </c>
      <c r="G18" s="34">
        <f t="shared" si="3"/>
        <v>571</v>
      </c>
      <c r="H18" s="35">
        <f t="shared" si="3"/>
        <v>0</v>
      </c>
    </row>
    <row r="19" spans="2:9">
      <c r="B19" s="86">
        <v>2</v>
      </c>
      <c r="C19" s="27" t="s">
        <v>9</v>
      </c>
      <c r="D19" s="28" t="s">
        <v>71</v>
      </c>
      <c r="E19" s="29">
        <f t="shared" si="2"/>
        <v>15283</v>
      </c>
      <c r="F19" s="29">
        <v>8342</v>
      </c>
      <c r="G19" s="30">
        <v>6941</v>
      </c>
      <c r="H19" s="31">
        <v>0</v>
      </c>
    </row>
    <row r="20" spans="2:9">
      <c r="B20" s="86"/>
      <c r="C20" s="32" t="s">
        <v>11</v>
      </c>
      <c r="D20" s="28" t="s">
        <v>72</v>
      </c>
      <c r="E20" s="33">
        <f t="shared" si="2"/>
        <v>12035</v>
      </c>
      <c r="F20" s="33">
        <v>6600</v>
      </c>
      <c r="G20" s="34">
        <v>5435</v>
      </c>
      <c r="H20" s="35">
        <v>0</v>
      </c>
    </row>
    <row r="21" spans="2:9">
      <c r="B21" s="86"/>
      <c r="C21" s="32" t="s">
        <v>10</v>
      </c>
      <c r="D21" s="28" t="s">
        <v>73</v>
      </c>
      <c r="E21" s="33">
        <f t="shared" si="2"/>
        <v>270</v>
      </c>
      <c r="F21" s="33">
        <v>145</v>
      </c>
      <c r="G21" s="34">
        <v>125</v>
      </c>
      <c r="H21" s="35">
        <v>0</v>
      </c>
    </row>
    <row r="22" spans="2:9">
      <c r="B22" s="86"/>
      <c r="C22" s="32" t="s">
        <v>12</v>
      </c>
      <c r="D22" s="28" t="s">
        <v>74</v>
      </c>
      <c r="E22" s="33">
        <f t="shared" si="2"/>
        <v>2978</v>
      </c>
      <c r="F22" s="33">
        <v>1597</v>
      </c>
      <c r="G22" s="34">
        <v>1381</v>
      </c>
      <c r="H22" s="35">
        <v>0</v>
      </c>
    </row>
    <row r="23" spans="2:9">
      <c r="B23" s="86">
        <v>3</v>
      </c>
      <c r="C23" s="27" t="s">
        <v>30</v>
      </c>
      <c r="D23" s="28" t="s">
        <v>75</v>
      </c>
      <c r="E23" s="29">
        <f t="shared" si="2"/>
        <v>10754</v>
      </c>
      <c r="F23" s="29">
        <v>5444</v>
      </c>
      <c r="G23" s="30">
        <v>5310</v>
      </c>
      <c r="H23" s="31">
        <v>0</v>
      </c>
    </row>
    <row r="24" spans="2:9">
      <c r="B24" s="86"/>
      <c r="C24" s="32" t="s">
        <v>34</v>
      </c>
      <c r="D24" s="28" t="s">
        <v>114</v>
      </c>
      <c r="E24" s="33">
        <f t="shared" si="2"/>
        <v>1201</v>
      </c>
      <c r="F24" s="33">
        <v>1201</v>
      </c>
      <c r="G24" s="34">
        <v>0</v>
      </c>
      <c r="H24" s="35">
        <v>0</v>
      </c>
    </row>
    <row r="25" spans="2:9">
      <c r="B25" s="86"/>
      <c r="C25" s="32" t="s">
        <v>33</v>
      </c>
      <c r="D25" s="28" t="s">
        <v>77</v>
      </c>
      <c r="E25" s="33">
        <f t="shared" si="2"/>
        <v>984</v>
      </c>
      <c r="F25" s="33">
        <v>6</v>
      </c>
      <c r="G25" s="34">
        <v>978</v>
      </c>
      <c r="H25" s="35">
        <v>0</v>
      </c>
    </row>
    <row r="26" spans="2:9">
      <c r="B26" s="86"/>
      <c r="C26" s="32" t="s">
        <v>35</v>
      </c>
      <c r="D26" s="28" t="s">
        <v>76</v>
      </c>
      <c r="E26" s="33">
        <f t="shared" si="2"/>
        <v>963</v>
      </c>
      <c r="F26" s="33">
        <v>503</v>
      </c>
      <c r="G26" s="34">
        <v>460</v>
      </c>
      <c r="H26" s="35">
        <v>0</v>
      </c>
    </row>
    <row r="27" spans="2:9">
      <c r="B27" s="86"/>
      <c r="C27" s="32" t="s">
        <v>93</v>
      </c>
      <c r="D27" s="28"/>
      <c r="E27" s="33">
        <f t="shared" si="2"/>
        <v>7606</v>
      </c>
      <c r="F27" s="33">
        <f>F23-(F24+F25+F26)</f>
        <v>3734</v>
      </c>
      <c r="G27" s="33">
        <f>G23-(G24+G25+G26)</f>
        <v>3872</v>
      </c>
      <c r="H27" s="35">
        <f>H23-(H24+H25+H26)</f>
        <v>0</v>
      </c>
      <c r="I27" s="36"/>
    </row>
    <row r="28" spans="2:9">
      <c r="B28" s="86">
        <v>5</v>
      </c>
      <c r="C28" s="27" t="s">
        <v>24</v>
      </c>
      <c r="D28" s="28" t="s">
        <v>87</v>
      </c>
      <c r="E28" s="29">
        <f t="shared" si="2"/>
        <v>3138</v>
      </c>
      <c r="F28" s="29">
        <v>1769</v>
      </c>
      <c r="G28" s="30">
        <v>1369</v>
      </c>
      <c r="H28" s="31">
        <v>0</v>
      </c>
      <c r="I28" s="36"/>
    </row>
    <row r="29" spans="2:9">
      <c r="B29" s="86"/>
      <c r="C29" s="32" t="s">
        <v>25</v>
      </c>
      <c r="D29" s="28" t="s">
        <v>88</v>
      </c>
      <c r="E29" s="33">
        <f t="shared" si="2"/>
        <v>2296</v>
      </c>
      <c r="F29" s="33">
        <v>1288</v>
      </c>
      <c r="G29" s="34">
        <v>1008</v>
      </c>
      <c r="H29" s="35">
        <v>0</v>
      </c>
      <c r="I29" s="36"/>
    </row>
    <row r="30" spans="2:9">
      <c r="B30" s="86"/>
      <c r="C30" s="32" t="s">
        <v>89</v>
      </c>
      <c r="D30" s="28" t="s">
        <v>90</v>
      </c>
      <c r="E30" s="33">
        <f t="shared" si="2"/>
        <v>842</v>
      </c>
      <c r="F30" s="33">
        <f t="shared" ref="F30:H30" si="4">F28-F29</f>
        <v>481</v>
      </c>
      <c r="G30" s="33">
        <f t="shared" si="4"/>
        <v>361</v>
      </c>
      <c r="H30" s="35">
        <f t="shared" si="4"/>
        <v>0</v>
      </c>
      <c r="I30" s="36"/>
    </row>
    <row r="31" spans="2:9">
      <c r="B31" s="86">
        <v>6</v>
      </c>
      <c r="C31" s="27" t="s">
        <v>20</v>
      </c>
      <c r="D31" s="28" t="s">
        <v>79</v>
      </c>
      <c r="E31" s="29">
        <f t="shared" si="2"/>
        <v>2988</v>
      </c>
      <c r="F31" s="29">
        <v>1832</v>
      </c>
      <c r="G31" s="30">
        <v>1156</v>
      </c>
      <c r="H31" s="31">
        <v>0</v>
      </c>
      <c r="I31" s="36"/>
    </row>
    <row r="32" spans="2:9">
      <c r="B32" s="86"/>
      <c r="C32" s="32" t="s">
        <v>21</v>
      </c>
      <c r="D32" s="28" t="s">
        <v>80</v>
      </c>
      <c r="E32" s="33">
        <f t="shared" si="2"/>
        <v>1732</v>
      </c>
      <c r="F32" s="33">
        <v>1176</v>
      </c>
      <c r="G32" s="34">
        <v>556</v>
      </c>
      <c r="H32" s="35">
        <v>0</v>
      </c>
      <c r="I32" s="36"/>
    </row>
    <row r="33" spans="2:9">
      <c r="B33" s="86"/>
      <c r="C33" s="32" t="s">
        <v>22</v>
      </c>
      <c r="D33" s="28" t="str">
        <f>VLOOKUP(C33,[1]Hoja1!$C$3:$D$148,2,0)</f>
        <v>K72</v>
      </c>
      <c r="E33" s="33">
        <f t="shared" si="2"/>
        <v>240</v>
      </c>
      <c r="F33" s="33">
        <v>134</v>
      </c>
      <c r="G33" s="34">
        <v>106</v>
      </c>
      <c r="H33" s="35">
        <v>0</v>
      </c>
      <c r="I33" s="36"/>
    </row>
    <row r="34" spans="2:9" ht="21">
      <c r="B34" s="86"/>
      <c r="C34" s="32" t="s">
        <v>81</v>
      </c>
      <c r="D34" s="28" t="s">
        <v>82</v>
      </c>
      <c r="E34" s="33">
        <f t="shared" si="2"/>
        <v>1016</v>
      </c>
      <c r="F34" s="33">
        <f t="shared" ref="F34:H34" si="5">F31-(F32+F33)</f>
        <v>522</v>
      </c>
      <c r="G34" s="33">
        <f t="shared" si="5"/>
        <v>494</v>
      </c>
      <c r="H34" s="35">
        <f t="shared" si="5"/>
        <v>0</v>
      </c>
      <c r="I34" s="36"/>
    </row>
    <row r="35" spans="2:9">
      <c r="B35" s="86">
        <v>7</v>
      </c>
      <c r="C35" s="27" t="s">
        <v>17</v>
      </c>
      <c r="D35" s="28" t="s">
        <v>83</v>
      </c>
      <c r="E35" s="29">
        <f t="shared" si="2"/>
        <v>1471</v>
      </c>
      <c r="F35" s="29">
        <v>884</v>
      </c>
      <c r="G35" s="30">
        <v>587</v>
      </c>
      <c r="H35" s="31">
        <v>0</v>
      </c>
      <c r="I35" s="36"/>
    </row>
    <row r="36" spans="2:9">
      <c r="B36" s="86"/>
      <c r="C36" s="32" t="s">
        <v>19</v>
      </c>
      <c r="D36" s="28" t="s">
        <v>84</v>
      </c>
      <c r="E36" s="33">
        <f t="shared" si="2"/>
        <v>1039</v>
      </c>
      <c r="F36" s="33">
        <v>618</v>
      </c>
      <c r="G36" s="34">
        <v>421</v>
      </c>
      <c r="H36" s="35">
        <v>0</v>
      </c>
      <c r="I36" s="36"/>
    </row>
    <row r="37" spans="2:9" ht="21">
      <c r="B37" s="86"/>
      <c r="C37" s="32" t="s">
        <v>85</v>
      </c>
      <c r="D37" s="28" t="s">
        <v>86</v>
      </c>
      <c r="E37" s="33">
        <f t="shared" si="2"/>
        <v>432</v>
      </c>
      <c r="F37" s="33">
        <f t="shared" ref="F37:H37" si="6">F35-F36</f>
        <v>266</v>
      </c>
      <c r="G37" s="33">
        <f t="shared" si="6"/>
        <v>166</v>
      </c>
      <c r="H37" s="35">
        <f t="shared" si="6"/>
        <v>0</v>
      </c>
      <c r="I37" s="36"/>
    </row>
    <row r="38" spans="2:9" s="42" customFormat="1">
      <c r="B38" s="87">
        <v>8</v>
      </c>
      <c r="C38" s="88" t="s">
        <v>26</v>
      </c>
      <c r="D38" s="89" t="s">
        <v>91</v>
      </c>
      <c r="E38" s="39">
        <f t="shared" si="2"/>
        <v>1354</v>
      </c>
      <c r="F38" s="39">
        <v>745</v>
      </c>
      <c r="G38" s="90">
        <v>609</v>
      </c>
      <c r="H38" s="40">
        <v>0</v>
      </c>
      <c r="I38" s="41"/>
    </row>
    <row r="39" spans="2:9" ht="26.25">
      <c r="B39" s="86"/>
      <c r="C39" s="91" t="s">
        <v>27</v>
      </c>
      <c r="D39" s="28" t="s">
        <v>92</v>
      </c>
      <c r="E39" s="33">
        <f t="shared" si="2"/>
        <v>499</v>
      </c>
      <c r="F39" s="33">
        <v>208</v>
      </c>
      <c r="G39" s="34">
        <v>291</v>
      </c>
      <c r="H39" s="35">
        <v>0</v>
      </c>
      <c r="I39" s="36"/>
    </row>
    <row r="40" spans="2:9" s="12" customFormat="1">
      <c r="B40" s="26"/>
      <c r="C40" s="92" t="s">
        <v>93</v>
      </c>
      <c r="D40" s="38"/>
      <c r="E40" s="93">
        <f t="shared" si="2"/>
        <v>855</v>
      </c>
      <c r="F40" s="93">
        <f t="shared" ref="F40:H40" si="7">F38-F39</f>
        <v>537</v>
      </c>
      <c r="G40" s="93">
        <f t="shared" si="7"/>
        <v>318</v>
      </c>
      <c r="H40" s="94">
        <f t="shared" si="7"/>
        <v>0</v>
      </c>
      <c r="I40" s="95"/>
    </row>
    <row r="41" spans="2:9" s="12" customFormat="1" ht="28.5">
      <c r="B41" s="26">
        <v>9</v>
      </c>
      <c r="C41" s="96" t="s">
        <v>23</v>
      </c>
      <c r="D41" s="38" t="s">
        <v>94</v>
      </c>
      <c r="E41" s="39">
        <f t="shared" si="2"/>
        <v>981</v>
      </c>
      <c r="F41" s="39">
        <v>554</v>
      </c>
      <c r="G41" s="90">
        <v>427</v>
      </c>
      <c r="H41" s="40">
        <v>0</v>
      </c>
      <c r="I41" s="95"/>
    </row>
    <row r="42" spans="2:9">
      <c r="B42" s="86"/>
      <c r="C42" s="32"/>
      <c r="D42" s="28"/>
      <c r="E42" s="33"/>
      <c r="F42" s="33"/>
      <c r="G42" s="34"/>
      <c r="H42" s="35"/>
      <c r="I42" s="36"/>
    </row>
    <row r="43" spans="2:9">
      <c r="B43" s="97"/>
      <c r="C43" s="22" t="s">
        <v>37</v>
      </c>
      <c r="D43" s="47"/>
      <c r="E43" s="23">
        <f t="shared" si="2"/>
        <v>9950</v>
      </c>
      <c r="F43" s="23">
        <f>F44+F50</f>
        <v>6346</v>
      </c>
      <c r="G43" s="23">
        <f t="shared" ref="G43:H43" si="8">G44+G50</f>
        <v>3604</v>
      </c>
      <c r="H43" s="25">
        <f t="shared" si="8"/>
        <v>0</v>
      </c>
      <c r="I43" s="36"/>
    </row>
    <row r="44" spans="2:9" ht="30.75">
      <c r="B44" s="86">
        <v>4</v>
      </c>
      <c r="C44" s="27" t="s">
        <v>95</v>
      </c>
      <c r="D44" s="28" t="s">
        <v>96</v>
      </c>
      <c r="E44" s="29">
        <f t="shared" si="2"/>
        <v>9227</v>
      </c>
      <c r="F44" s="29">
        <v>5984</v>
      </c>
      <c r="G44" s="30">
        <v>3243</v>
      </c>
      <c r="H44" s="31">
        <v>0</v>
      </c>
      <c r="I44" s="36"/>
    </row>
    <row r="45" spans="2:9" ht="30.75">
      <c r="B45" s="86"/>
      <c r="C45" s="56" t="s">
        <v>50</v>
      </c>
      <c r="D45" s="28" t="s">
        <v>97</v>
      </c>
      <c r="E45" s="33">
        <f t="shared" si="2"/>
        <v>7584</v>
      </c>
      <c r="F45" s="33">
        <v>4945</v>
      </c>
      <c r="G45" s="34">
        <v>2639</v>
      </c>
      <c r="H45" s="35">
        <v>0</v>
      </c>
      <c r="I45" s="36"/>
    </row>
    <row r="46" spans="2:9">
      <c r="B46" s="86"/>
      <c r="C46" s="56" t="s">
        <v>53</v>
      </c>
      <c r="D46" s="28" t="s">
        <v>98</v>
      </c>
      <c r="E46" s="33">
        <f t="shared" si="2"/>
        <v>1574</v>
      </c>
      <c r="F46" s="33">
        <v>1003</v>
      </c>
      <c r="G46" s="34">
        <v>571</v>
      </c>
      <c r="H46" s="35">
        <v>0</v>
      </c>
      <c r="I46" s="36"/>
    </row>
    <row r="47" spans="2:9">
      <c r="B47" s="86"/>
      <c r="C47" s="56" t="s">
        <v>51</v>
      </c>
      <c r="D47" s="28" t="s">
        <v>99</v>
      </c>
      <c r="E47" s="33">
        <f t="shared" si="2"/>
        <v>63</v>
      </c>
      <c r="F47" s="33">
        <v>31</v>
      </c>
      <c r="G47" s="34">
        <v>32</v>
      </c>
      <c r="H47" s="35">
        <v>0</v>
      </c>
      <c r="I47" s="36"/>
    </row>
    <row r="48" spans="2:9">
      <c r="B48" s="86"/>
      <c r="C48" s="56" t="s">
        <v>52</v>
      </c>
      <c r="D48" s="28" t="s">
        <v>100</v>
      </c>
      <c r="E48" s="33">
        <f t="shared" si="2"/>
        <v>4</v>
      </c>
      <c r="F48" s="33">
        <v>4</v>
      </c>
      <c r="G48" s="34">
        <v>0</v>
      </c>
      <c r="H48" s="35">
        <v>0</v>
      </c>
      <c r="I48" s="36"/>
    </row>
    <row r="49" spans="2:258">
      <c r="B49" s="86"/>
      <c r="C49" s="56" t="s">
        <v>55</v>
      </c>
      <c r="D49" s="28" t="str">
        <f>VLOOKUP(C49,[1]Hoja1!$C$3:$D$148,2,0)</f>
        <v>U049</v>
      </c>
      <c r="E49" s="33">
        <f t="shared" si="2"/>
        <v>2</v>
      </c>
      <c r="F49" s="33">
        <v>1</v>
      </c>
      <c r="G49" s="34">
        <v>1</v>
      </c>
      <c r="H49" s="35">
        <v>0</v>
      </c>
      <c r="I49" s="36"/>
    </row>
    <row r="50" spans="2:258">
      <c r="B50" s="26">
        <v>10</v>
      </c>
      <c r="C50" s="96" t="s">
        <v>42</v>
      </c>
      <c r="D50" s="38" t="s">
        <v>115</v>
      </c>
      <c r="E50" s="39">
        <f t="shared" si="2"/>
        <v>723</v>
      </c>
      <c r="F50" s="39">
        <v>362</v>
      </c>
      <c r="G50" s="90">
        <v>361</v>
      </c>
      <c r="H50" s="40">
        <v>0</v>
      </c>
      <c r="I50" s="36"/>
    </row>
    <row r="51" spans="2:258">
      <c r="B51" s="26"/>
      <c r="C51" s="92" t="s">
        <v>43</v>
      </c>
      <c r="D51" s="38" t="s">
        <v>116</v>
      </c>
      <c r="E51" s="93">
        <f t="shared" si="2"/>
        <v>424</v>
      </c>
      <c r="F51" s="93">
        <v>210</v>
      </c>
      <c r="G51" s="93">
        <v>214</v>
      </c>
      <c r="H51" s="94">
        <v>0</v>
      </c>
      <c r="I51" s="36"/>
    </row>
    <row r="52" spans="2:258">
      <c r="B52" s="26"/>
      <c r="C52" s="92" t="s">
        <v>93</v>
      </c>
      <c r="D52" s="38"/>
      <c r="E52" s="93">
        <f t="shared" si="2"/>
        <v>299</v>
      </c>
      <c r="F52" s="39">
        <f t="shared" ref="F52:H52" si="9">F50-F51</f>
        <v>152</v>
      </c>
      <c r="G52" s="90">
        <f t="shared" si="9"/>
        <v>147</v>
      </c>
      <c r="H52" s="40">
        <f t="shared" si="9"/>
        <v>0</v>
      </c>
      <c r="I52" s="36"/>
    </row>
    <row r="53" spans="2:258">
      <c r="B53" s="86"/>
      <c r="C53" s="32"/>
      <c r="D53" s="28"/>
      <c r="E53" s="33"/>
      <c r="F53" s="33"/>
      <c r="G53" s="34"/>
      <c r="H53" s="35"/>
      <c r="I53" s="36"/>
    </row>
    <row r="54" spans="2:258">
      <c r="B54" s="97"/>
      <c r="C54" s="22" t="s">
        <v>117</v>
      </c>
      <c r="D54" s="22"/>
      <c r="E54" s="64">
        <f t="shared" si="2"/>
        <v>1894</v>
      </c>
      <c r="F54" s="64">
        <f t="shared" ref="F54:H54" si="10">F11-(F12+F56)</f>
        <v>967</v>
      </c>
      <c r="G54" s="64">
        <f t="shared" si="10"/>
        <v>927</v>
      </c>
      <c r="H54" s="65">
        <f t="shared" si="10"/>
        <v>0</v>
      </c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  <c r="IW54" s="66"/>
      <c r="IX54" s="66"/>
    </row>
    <row r="55" spans="2:258" ht="6" customHeight="1">
      <c r="B55" s="86"/>
      <c r="C55" s="67"/>
      <c r="D55" s="67"/>
      <c r="E55" s="68"/>
      <c r="F55" s="68"/>
      <c r="G55" s="69"/>
      <c r="H55" s="70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  <c r="IW55" s="66"/>
      <c r="IX55" s="66"/>
    </row>
    <row r="56" spans="2:258" ht="15.75" thickBot="1">
      <c r="B56" s="98"/>
      <c r="C56" s="72" t="s">
        <v>4</v>
      </c>
      <c r="D56" s="72"/>
      <c r="E56" s="73">
        <f t="shared" si="2"/>
        <v>613</v>
      </c>
      <c r="F56" s="73">
        <v>289</v>
      </c>
      <c r="G56" s="74">
        <v>324</v>
      </c>
      <c r="H56" s="75">
        <v>0</v>
      </c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  <c r="IW56" s="66"/>
      <c r="IX56" s="66"/>
    </row>
    <row r="57" spans="2:258">
      <c r="B57" s="76" t="s">
        <v>112</v>
      </c>
      <c r="C57" s="77"/>
      <c r="D57" s="77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  <c r="GR57" s="66"/>
      <c r="GS57" s="66"/>
      <c r="GT57" s="66"/>
      <c r="GU57" s="66"/>
      <c r="GV57" s="66"/>
      <c r="GW57" s="66"/>
      <c r="GX57" s="66"/>
      <c r="GY57" s="66"/>
      <c r="GZ57" s="66"/>
      <c r="HA57" s="66"/>
      <c r="HB57" s="66"/>
      <c r="HC57" s="66"/>
      <c r="HD57" s="66"/>
      <c r="HE57" s="66"/>
      <c r="HF57" s="66"/>
      <c r="HG57" s="66"/>
      <c r="HH57" s="66"/>
      <c r="HI57" s="66"/>
      <c r="HJ57" s="66"/>
      <c r="HK57" s="66"/>
      <c r="HL57" s="66"/>
      <c r="HM57" s="66"/>
      <c r="HN57" s="66"/>
      <c r="HO57" s="66"/>
      <c r="HP57" s="66"/>
      <c r="HQ57" s="66"/>
      <c r="HR57" s="66"/>
      <c r="HS57" s="66"/>
      <c r="HT57" s="66"/>
      <c r="HU57" s="66"/>
      <c r="HV57" s="66"/>
      <c r="HW57" s="66"/>
      <c r="HX57" s="66"/>
      <c r="HY57" s="66"/>
      <c r="HZ57" s="66"/>
      <c r="IA57" s="66"/>
      <c r="IB57" s="66"/>
      <c r="IC57" s="66"/>
      <c r="ID57" s="66"/>
      <c r="IE57" s="66"/>
      <c r="IF57" s="66"/>
      <c r="IG57" s="66"/>
      <c r="IH57" s="66"/>
      <c r="II57" s="66"/>
      <c r="IJ57" s="66"/>
      <c r="IK57" s="66"/>
      <c r="IL57" s="66"/>
      <c r="IM57" s="66"/>
      <c r="IN57" s="66"/>
      <c r="IO57" s="66"/>
      <c r="IP57" s="66"/>
      <c r="IQ57" s="66"/>
      <c r="IR57" s="66"/>
      <c r="IS57" s="66"/>
      <c r="IT57" s="66"/>
      <c r="IU57" s="66"/>
      <c r="IV57" s="66"/>
      <c r="IW57" s="66"/>
      <c r="IX57" s="66"/>
    </row>
    <row r="58" spans="2:258">
      <c r="B58" s="76" t="s">
        <v>108</v>
      </c>
      <c r="C58" s="78"/>
    </row>
    <row r="59" spans="2:258">
      <c r="B59" s="76" t="s">
        <v>140</v>
      </c>
      <c r="C59" s="78"/>
    </row>
    <row r="60" spans="2:258">
      <c r="B60" s="76" t="s">
        <v>109</v>
      </c>
      <c r="C60" s="79"/>
      <c r="D60" s="80"/>
    </row>
    <row r="61" spans="2:258">
      <c r="B61" s="76" t="s">
        <v>110</v>
      </c>
    </row>
    <row r="62" spans="2:258">
      <c r="B62" s="79" t="s">
        <v>111</v>
      </c>
    </row>
  </sheetData>
  <mergeCells count="5">
    <mergeCell ref="B9:C10"/>
    <mergeCell ref="D9:D10"/>
    <mergeCell ref="E9:E10"/>
    <mergeCell ref="F9:H9"/>
    <mergeCell ref="B11:D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66"/>
  <sheetViews>
    <sheetView showGridLines="0" zoomScaleNormal="100" workbookViewId="0"/>
  </sheetViews>
  <sheetFormatPr baseColWidth="10" defaultColWidth="0" defaultRowHeight="15"/>
  <cols>
    <col min="1" max="1" width="3.85546875" style="3" customWidth="1"/>
    <col min="2" max="2" width="3.28515625" style="81" customWidth="1"/>
    <col min="3" max="3" width="53.28515625" style="3" customWidth="1"/>
    <col min="4" max="4" width="29.42578125" style="3" customWidth="1"/>
    <col min="5" max="5" width="12.42578125" style="3" customWidth="1"/>
    <col min="6" max="8" width="12.5703125" style="3" customWidth="1"/>
    <col min="9" max="9" width="1.7109375" style="3" customWidth="1"/>
    <col min="10" max="260" width="0" style="3" hidden="1" customWidth="1"/>
    <col min="261" max="16384" width="11.42578125" style="3" hidden="1"/>
  </cols>
  <sheetData>
    <row r="1" spans="2:9" ht="18.75">
      <c r="C1" s="2"/>
      <c r="D1" s="2"/>
    </row>
    <row r="2" spans="2:9">
      <c r="C2" s="4"/>
      <c r="D2" s="4"/>
    </row>
    <row r="3" spans="2:9">
      <c r="C3" s="5"/>
      <c r="D3" s="5"/>
    </row>
    <row r="4" spans="2:9">
      <c r="C4" s="4"/>
      <c r="D4" s="4"/>
    </row>
    <row r="5" spans="2:9">
      <c r="C5" s="4"/>
      <c r="D5" s="4"/>
    </row>
    <row r="6" spans="2:9">
      <c r="C6" s="4"/>
      <c r="D6" s="4"/>
    </row>
    <row r="7" spans="2:9" ht="15" customHeight="1">
      <c r="B7" s="6" t="s">
        <v>118</v>
      </c>
      <c r="C7" s="6"/>
      <c r="D7" s="6"/>
      <c r="E7" s="6"/>
    </row>
    <row r="8" spans="2:9" ht="15.75" thickBot="1">
      <c r="B8" s="7"/>
      <c r="C8" s="7"/>
      <c r="D8" s="7"/>
      <c r="E8" s="7"/>
    </row>
    <row r="9" spans="2:9">
      <c r="B9" s="107"/>
      <c r="C9" s="108"/>
      <c r="D9" s="111" t="s">
        <v>58</v>
      </c>
      <c r="E9" s="113" t="s">
        <v>59</v>
      </c>
      <c r="F9" s="115" t="s">
        <v>56</v>
      </c>
      <c r="G9" s="116"/>
      <c r="H9" s="117"/>
      <c r="I9" s="8"/>
    </row>
    <row r="10" spans="2:9" s="12" customFormat="1" ht="31.5">
      <c r="B10" s="109"/>
      <c r="C10" s="110"/>
      <c r="D10" s="112"/>
      <c r="E10" s="114"/>
      <c r="F10" s="9" t="s">
        <v>60</v>
      </c>
      <c r="G10" s="9" t="s">
        <v>61</v>
      </c>
      <c r="H10" s="99" t="s">
        <v>0</v>
      </c>
    </row>
    <row r="11" spans="2:9" ht="18.75">
      <c r="B11" s="118" t="s">
        <v>63</v>
      </c>
      <c r="C11" s="119"/>
      <c r="D11" s="120"/>
      <c r="E11" s="13">
        <f>SUM(F11:H11)</f>
        <v>178005</v>
      </c>
      <c r="F11" s="13">
        <v>98817</v>
      </c>
      <c r="G11" s="14">
        <v>79168</v>
      </c>
      <c r="H11" s="15">
        <v>20</v>
      </c>
    </row>
    <row r="12" spans="2:9" ht="15.75">
      <c r="B12" s="84"/>
      <c r="C12" s="17" t="s">
        <v>64</v>
      </c>
      <c r="D12" s="17"/>
      <c r="E12" s="18">
        <f>E13+E40</f>
        <v>168168</v>
      </c>
      <c r="F12" s="18">
        <f>F13+F40</f>
        <v>93954</v>
      </c>
      <c r="G12" s="19">
        <f>G13+G40</f>
        <v>74197</v>
      </c>
      <c r="H12" s="20">
        <f>H13+H40</f>
        <v>17</v>
      </c>
    </row>
    <row r="13" spans="2:9">
      <c r="B13" s="97"/>
      <c r="C13" s="22" t="s">
        <v>5</v>
      </c>
      <c r="D13" s="22"/>
      <c r="E13" s="23">
        <f>E14+E19+E23+E27+E32+E35+E38</f>
        <v>74541</v>
      </c>
      <c r="F13" s="23">
        <f>F14+F19+F23+F27+F32+F35+F38</f>
        <v>38452</v>
      </c>
      <c r="G13" s="23">
        <f t="shared" ref="G13:H13" si="0">G14+G19+G23+G27+G32+G35+G38</f>
        <v>36080</v>
      </c>
      <c r="H13" s="25">
        <f t="shared" si="0"/>
        <v>9</v>
      </c>
    </row>
    <row r="14" spans="2:9">
      <c r="B14" s="86">
        <v>2</v>
      </c>
      <c r="C14" s="27" t="s">
        <v>13</v>
      </c>
      <c r="D14" s="28" t="s">
        <v>65</v>
      </c>
      <c r="E14" s="29">
        <f t="shared" ref="E14:E38" si="1">SUM(F14:H14)</f>
        <v>22666</v>
      </c>
      <c r="F14" s="29">
        <v>11936</v>
      </c>
      <c r="G14" s="30">
        <v>10725</v>
      </c>
      <c r="H14" s="31">
        <v>5</v>
      </c>
    </row>
    <row r="15" spans="2:9">
      <c r="B15" s="86"/>
      <c r="C15" s="32" t="s">
        <v>16</v>
      </c>
      <c r="D15" s="28" t="s">
        <v>66</v>
      </c>
      <c r="E15" s="33">
        <f t="shared" si="1"/>
        <v>8460</v>
      </c>
      <c r="F15" s="33">
        <v>4783</v>
      </c>
      <c r="G15" s="34">
        <v>3677</v>
      </c>
      <c r="H15" s="35">
        <v>0</v>
      </c>
    </row>
    <row r="16" spans="2:9">
      <c r="B16" s="86"/>
      <c r="C16" s="32" t="s">
        <v>14</v>
      </c>
      <c r="D16" s="28" t="s">
        <v>67</v>
      </c>
      <c r="E16" s="33">
        <f t="shared" si="1"/>
        <v>6790</v>
      </c>
      <c r="F16" s="33">
        <v>3510</v>
      </c>
      <c r="G16" s="34">
        <v>3278</v>
      </c>
      <c r="H16" s="35">
        <v>2</v>
      </c>
    </row>
    <row r="17" spans="2:9">
      <c r="B17" s="86"/>
      <c r="C17" s="32" t="s">
        <v>15</v>
      </c>
      <c r="D17" s="28" t="s">
        <v>68</v>
      </c>
      <c r="E17" s="33">
        <f t="shared" si="1"/>
        <v>4139</v>
      </c>
      <c r="F17" s="33">
        <v>2067</v>
      </c>
      <c r="G17" s="34">
        <v>2070</v>
      </c>
      <c r="H17" s="35">
        <v>2</v>
      </c>
    </row>
    <row r="18" spans="2:9" ht="21">
      <c r="B18" s="86"/>
      <c r="C18" s="32" t="s">
        <v>69</v>
      </c>
      <c r="D18" s="28" t="s">
        <v>70</v>
      </c>
      <c r="E18" s="33">
        <f t="shared" si="1"/>
        <v>3277</v>
      </c>
      <c r="F18" s="33">
        <f>F14-(F15+F16+F17)</f>
        <v>1576</v>
      </c>
      <c r="G18" s="33">
        <f>G14-(G15+G16+G17)</f>
        <v>1700</v>
      </c>
      <c r="H18" s="35">
        <f>H14-(H15+H16+H17)</f>
        <v>1</v>
      </c>
    </row>
    <row r="19" spans="2:9">
      <c r="B19" s="86">
        <v>3</v>
      </c>
      <c r="C19" s="27" t="s">
        <v>9</v>
      </c>
      <c r="D19" s="28" t="s">
        <v>71</v>
      </c>
      <c r="E19" s="29">
        <f t="shared" si="1"/>
        <v>14506</v>
      </c>
      <c r="F19" s="29">
        <v>7232</v>
      </c>
      <c r="G19" s="30">
        <v>7273</v>
      </c>
      <c r="H19" s="31">
        <v>1</v>
      </c>
    </row>
    <row r="20" spans="2:9">
      <c r="B20" s="86"/>
      <c r="C20" s="32" t="s">
        <v>11</v>
      </c>
      <c r="D20" s="28" t="s">
        <v>72</v>
      </c>
      <c r="E20" s="33">
        <f t="shared" si="1"/>
        <v>10211</v>
      </c>
      <c r="F20" s="33">
        <v>5118</v>
      </c>
      <c r="G20" s="34">
        <v>5093</v>
      </c>
      <c r="H20" s="35">
        <v>0</v>
      </c>
    </row>
    <row r="21" spans="2:9">
      <c r="B21" s="86"/>
      <c r="C21" s="32" t="s">
        <v>10</v>
      </c>
      <c r="D21" s="28" t="s">
        <v>73</v>
      </c>
      <c r="E21" s="33">
        <f t="shared" si="1"/>
        <v>718</v>
      </c>
      <c r="F21" s="33">
        <v>325</v>
      </c>
      <c r="G21" s="34">
        <v>393</v>
      </c>
      <c r="H21" s="35">
        <v>0</v>
      </c>
    </row>
    <row r="22" spans="2:9">
      <c r="B22" s="86"/>
      <c r="C22" s="32" t="s">
        <v>12</v>
      </c>
      <c r="D22" s="28" t="s">
        <v>74</v>
      </c>
      <c r="E22" s="33">
        <f t="shared" si="1"/>
        <v>3577</v>
      </c>
      <c r="F22" s="33">
        <v>1789</v>
      </c>
      <c r="G22" s="34">
        <v>1787</v>
      </c>
      <c r="H22" s="35">
        <v>1</v>
      </c>
    </row>
    <row r="23" spans="2:9">
      <c r="B23" s="86">
        <v>4</v>
      </c>
      <c r="C23" s="27" t="s">
        <v>20</v>
      </c>
      <c r="D23" s="28" t="s">
        <v>79</v>
      </c>
      <c r="E23" s="29">
        <f t="shared" si="1"/>
        <v>14494</v>
      </c>
      <c r="F23" s="29">
        <v>7807</v>
      </c>
      <c r="G23" s="30">
        <v>6684</v>
      </c>
      <c r="H23" s="31">
        <v>3</v>
      </c>
    </row>
    <row r="24" spans="2:9">
      <c r="B24" s="86"/>
      <c r="C24" s="32" t="s">
        <v>21</v>
      </c>
      <c r="D24" s="28" t="s">
        <v>80</v>
      </c>
      <c r="E24" s="33">
        <f t="shared" si="1"/>
        <v>3365</v>
      </c>
      <c r="F24" s="33">
        <v>2235</v>
      </c>
      <c r="G24" s="34">
        <v>1129</v>
      </c>
      <c r="H24" s="35">
        <v>1</v>
      </c>
    </row>
    <row r="25" spans="2:9">
      <c r="B25" s="86"/>
      <c r="C25" s="32" t="s">
        <v>22</v>
      </c>
      <c r="D25" s="28" t="str">
        <f>VLOOKUP(C25,[1]Hoja1!$C$3:$D$148,2,0)</f>
        <v>K72</v>
      </c>
      <c r="E25" s="33">
        <f t="shared" si="1"/>
        <v>1767</v>
      </c>
      <c r="F25" s="33">
        <v>1014</v>
      </c>
      <c r="G25" s="34">
        <v>753</v>
      </c>
      <c r="H25" s="35">
        <v>0</v>
      </c>
    </row>
    <row r="26" spans="2:9" ht="21">
      <c r="B26" s="86"/>
      <c r="C26" s="32" t="s">
        <v>81</v>
      </c>
      <c r="D26" s="28" t="s">
        <v>82</v>
      </c>
      <c r="E26" s="33">
        <f t="shared" si="1"/>
        <v>9362</v>
      </c>
      <c r="F26" s="33">
        <f t="shared" ref="F26:H26" si="2">F23-(F24+F25)</f>
        <v>4558</v>
      </c>
      <c r="G26" s="33">
        <f t="shared" si="2"/>
        <v>4802</v>
      </c>
      <c r="H26" s="35">
        <f t="shared" si="2"/>
        <v>2</v>
      </c>
    </row>
    <row r="27" spans="2:9">
      <c r="B27" s="86">
        <v>5</v>
      </c>
      <c r="C27" s="27" t="s">
        <v>30</v>
      </c>
      <c r="D27" s="28" t="s">
        <v>75</v>
      </c>
      <c r="E27" s="29">
        <f t="shared" si="1"/>
        <v>11161</v>
      </c>
      <c r="F27" s="29">
        <v>5413</v>
      </c>
      <c r="G27" s="30">
        <v>5748</v>
      </c>
      <c r="H27" s="31">
        <v>0</v>
      </c>
    </row>
    <row r="28" spans="2:9">
      <c r="B28" s="86"/>
      <c r="C28" s="32" t="s">
        <v>35</v>
      </c>
      <c r="D28" s="28" t="s">
        <v>76</v>
      </c>
      <c r="E28" s="33">
        <f t="shared" si="1"/>
        <v>1070</v>
      </c>
      <c r="F28" s="33">
        <v>591</v>
      </c>
      <c r="G28" s="34">
        <v>479</v>
      </c>
      <c r="H28" s="35">
        <v>0</v>
      </c>
    </row>
    <row r="29" spans="2:9">
      <c r="B29" s="86"/>
      <c r="C29" s="32" t="s">
        <v>33</v>
      </c>
      <c r="D29" s="28" t="s">
        <v>77</v>
      </c>
      <c r="E29" s="33">
        <f t="shared" si="1"/>
        <v>1043</v>
      </c>
      <c r="F29" s="33">
        <v>7</v>
      </c>
      <c r="G29" s="34">
        <v>1036</v>
      </c>
      <c r="H29" s="35">
        <v>0</v>
      </c>
    </row>
    <row r="30" spans="2:9">
      <c r="B30" s="86"/>
      <c r="C30" s="32" t="s">
        <v>32</v>
      </c>
      <c r="D30" s="28" t="str">
        <f>VLOOKUP(C30,[1]Hoja1!$C$3:$D$148,2,0)</f>
        <v>C81-C90</v>
      </c>
      <c r="E30" s="33">
        <f t="shared" si="1"/>
        <v>759</v>
      </c>
      <c r="F30" s="33">
        <v>417</v>
      </c>
      <c r="G30" s="34">
        <v>342</v>
      </c>
      <c r="H30" s="35">
        <v>0</v>
      </c>
    </row>
    <row r="31" spans="2:9">
      <c r="B31" s="86"/>
      <c r="C31" s="32" t="s">
        <v>93</v>
      </c>
      <c r="D31" s="28"/>
      <c r="E31" s="33">
        <f t="shared" si="1"/>
        <v>8289</v>
      </c>
      <c r="F31" s="33">
        <f>F27-(F28+F29+F30)</f>
        <v>4398</v>
      </c>
      <c r="G31" s="34">
        <f>G27-(G28+G29+G30)</f>
        <v>3891</v>
      </c>
      <c r="H31" s="35">
        <f>H27-(H28+H29+H30)</f>
        <v>0</v>
      </c>
    </row>
    <row r="32" spans="2:9">
      <c r="B32" s="86">
        <v>6</v>
      </c>
      <c r="C32" s="27" t="s">
        <v>17</v>
      </c>
      <c r="D32" s="28" t="s">
        <v>83</v>
      </c>
      <c r="E32" s="29">
        <f t="shared" si="1"/>
        <v>6250</v>
      </c>
      <c r="F32" s="29">
        <v>3028</v>
      </c>
      <c r="G32" s="30">
        <v>3222</v>
      </c>
      <c r="H32" s="31">
        <v>0</v>
      </c>
      <c r="I32" s="36"/>
    </row>
    <row r="33" spans="2:9">
      <c r="B33" s="86"/>
      <c r="C33" s="32" t="s">
        <v>18</v>
      </c>
      <c r="D33" s="28" t="str">
        <f>VLOOKUP(C33,[1]Hoja1!$C$3:$D$148,2,0)</f>
        <v>N39.0</v>
      </c>
      <c r="E33" s="33">
        <f t="shared" si="1"/>
        <v>2545</v>
      </c>
      <c r="F33" s="33">
        <v>970</v>
      </c>
      <c r="G33" s="34">
        <v>1575</v>
      </c>
      <c r="H33" s="35">
        <v>0</v>
      </c>
      <c r="I33" s="36"/>
    </row>
    <row r="34" spans="2:9">
      <c r="B34" s="86"/>
      <c r="C34" s="32" t="s">
        <v>85</v>
      </c>
      <c r="D34" s="28" t="s">
        <v>119</v>
      </c>
      <c r="E34" s="33">
        <f t="shared" si="1"/>
        <v>3705</v>
      </c>
      <c r="F34" s="33">
        <f t="shared" ref="F34:H34" si="3">F32-F33</f>
        <v>2058</v>
      </c>
      <c r="G34" s="34">
        <f t="shared" si="3"/>
        <v>1647</v>
      </c>
      <c r="H34" s="35">
        <f t="shared" si="3"/>
        <v>0</v>
      </c>
      <c r="I34" s="36"/>
    </row>
    <row r="35" spans="2:9">
      <c r="B35" s="86">
        <v>8</v>
      </c>
      <c r="C35" s="27" t="s">
        <v>24</v>
      </c>
      <c r="D35" s="28" t="s">
        <v>87</v>
      </c>
      <c r="E35" s="29">
        <f t="shared" si="1"/>
        <v>3657</v>
      </c>
      <c r="F35" s="29">
        <v>2080</v>
      </c>
      <c r="G35" s="30">
        <v>1577</v>
      </c>
      <c r="H35" s="31">
        <v>0</v>
      </c>
      <c r="I35" s="36"/>
    </row>
    <row r="36" spans="2:9">
      <c r="B36" s="86"/>
      <c r="C36" s="32" t="s">
        <v>25</v>
      </c>
      <c r="D36" s="28" t="s">
        <v>88</v>
      </c>
      <c r="E36" s="33">
        <f t="shared" si="1"/>
        <v>2035</v>
      </c>
      <c r="F36" s="33">
        <v>1141</v>
      </c>
      <c r="G36" s="34">
        <v>894</v>
      </c>
      <c r="H36" s="35">
        <v>0</v>
      </c>
      <c r="I36" s="36"/>
    </row>
    <row r="37" spans="2:9">
      <c r="B37" s="86"/>
      <c r="C37" s="32" t="s">
        <v>89</v>
      </c>
      <c r="D37" s="28" t="s">
        <v>90</v>
      </c>
      <c r="E37" s="33">
        <f t="shared" si="1"/>
        <v>1622</v>
      </c>
      <c r="F37" s="33">
        <f t="shared" ref="F37:H37" si="4">F35-F36</f>
        <v>939</v>
      </c>
      <c r="G37" s="33">
        <f t="shared" si="4"/>
        <v>683</v>
      </c>
      <c r="H37" s="35">
        <f t="shared" si="4"/>
        <v>0</v>
      </c>
      <c r="I37" s="36"/>
    </row>
    <row r="38" spans="2:9">
      <c r="B38" s="86">
        <v>10</v>
      </c>
      <c r="C38" s="27" t="s">
        <v>29</v>
      </c>
      <c r="D38" s="28" t="str">
        <f>VLOOKUP(C38,[1]Hoja1!$C$3:$D$148,2,0)</f>
        <v>D37-D48</v>
      </c>
      <c r="E38" s="29">
        <f t="shared" si="1"/>
        <v>1807</v>
      </c>
      <c r="F38" s="29">
        <v>956</v>
      </c>
      <c r="G38" s="30">
        <v>851</v>
      </c>
      <c r="H38" s="31">
        <v>0</v>
      </c>
      <c r="I38" s="36"/>
    </row>
    <row r="39" spans="2:9">
      <c r="B39" s="86"/>
      <c r="C39" s="32"/>
      <c r="D39" s="28"/>
      <c r="E39" s="33"/>
      <c r="F39" s="33"/>
      <c r="G39" s="34"/>
      <c r="H39" s="35"/>
      <c r="I39" s="36"/>
    </row>
    <row r="40" spans="2:9">
      <c r="B40" s="97"/>
      <c r="C40" s="22" t="s">
        <v>37</v>
      </c>
      <c r="D40" s="47"/>
      <c r="E40" s="23">
        <f t="shared" ref="E40:E55" si="5">SUM(F40:H40)</f>
        <v>93627</v>
      </c>
      <c r="F40" s="23">
        <f>F41+F47+F52</f>
        <v>55502</v>
      </c>
      <c r="G40" s="23">
        <f t="shared" ref="G40:H40" si="6">G41+G47+G52</f>
        <v>38117</v>
      </c>
      <c r="H40" s="25">
        <f t="shared" si="6"/>
        <v>8</v>
      </c>
      <c r="I40" s="36"/>
    </row>
    <row r="41" spans="2:9" ht="30.75">
      <c r="B41" s="86">
        <v>1</v>
      </c>
      <c r="C41" s="27" t="s">
        <v>95</v>
      </c>
      <c r="D41" s="28" t="s">
        <v>96</v>
      </c>
      <c r="E41" s="29">
        <f t="shared" si="5"/>
        <v>87166</v>
      </c>
      <c r="F41" s="29">
        <v>51790</v>
      </c>
      <c r="G41" s="30">
        <v>35373</v>
      </c>
      <c r="H41" s="31">
        <v>3</v>
      </c>
      <c r="I41" s="36"/>
    </row>
    <row r="42" spans="2:9" ht="30.75">
      <c r="B42" s="86"/>
      <c r="C42" s="56" t="s">
        <v>50</v>
      </c>
      <c r="D42" s="28" t="s">
        <v>97</v>
      </c>
      <c r="E42" s="33">
        <f t="shared" si="5"/>
        <v>77261</v>
      </c>
      <c r="F42" s="33">
        <v>46070</v>
      </c>
      <c r="G42" s="34">
        <v>31188</v>
      </c>
      <c r="H42" s="35">
        <v>3</v>
      </c>
      <c r="I42" s="36"/>
    </row>
    <row r="43" spans="2:9">
      <c r="B43" s="86"/>
      <c r="C43" s="56" t="s">
        <v>53</v>
      </c>
      <c r="D43" s="28" t="s">
        <v>98</v>
      </c>
      <c r="E43" s="33">
        <f t="shared" si="5"/>
        <v>9747</v>
      </c>
      <c r="F43" s="33">
        <v>5633</v>
      </c>
      <c r="G43" s="34">
        <v>4114</v>
      </c>
      <c r="H43" s="35">
        <v>0</v>
      </c>
      <c r="I43" s="36"/>
    </row>
    <row r="44" spans="2:9">
      <c r="B44" s="86"/>
      <c r="C44" s="56" t="s">
        <v>51</v>
      </c>
      <c r="D44" s="28" t="s">
        <v>99</v>
      </c>
      <c r="E44" s="33">
        <f t="shared" si="5"/>
        <v>77</v>
      </c>
      <c r="F44" s="33">
        <v>46</v>
      </c>
      <c r="G44" s="34">
        <v>31</v>
      </c>
      <c r="H44" s="35">
        <v>0</v>
      </c>
      <c r="I44" s="36"/>
    </row>
    <row r="45" spans="2:9">
      <c r="B45" s="86"/>
      <c r="C45" s="56" t="s">
        <v>55</v>
      </c>
      <c r="D45" s="28" t="str">
        <f>VLOOKUP(C45,[1]Hoja1!$C$3:$D$148,2,0)</f>
        <v>U049</v>
      </c>
      <c r="E45" s="33">
        <f t="shared" si="5"/>
        <v>72</v>
      </c>
      <c r="F45" s="33">
        <v>33</v>
      </c>
      <c r="G45" s="34">
        <v>39</v>
      </c>
      <c r="H45" s="35">
        <v>0</v>
      </c>
      <c r="I45" s="36"/>
    </row>
    <row r="46" spans="2:9">
      <c r="B46" s="86"/>
      <c r="C46" s="56" t="s">
        <v>120</v>
      </c>
      <c r="D46" s="100"/>
      <c r="E46" s="33">
        <f t="shared" si="5"/>
        <v>9</v>
      </c>
      <c r="F46" s="33">
        <f>F41-(F42+F43+F44+F45)</f>
        <v>8</v>
      </c>
      <c r="G46" s="34">
        <f t="shared" ref="G46:H46" si="7">G41-(G42+G43+G44+G45)</f>
        <v>1</v>
      </c>
      <c r="H46" s="35">
        <f t="shared" si="7"/>
        <v>0</v>
      </c>
      <c r="I46" s="36"/>
    </row>
    <row r="47" spans="2:9">
      <c r="B47" s="86">
        <v>7</v>
      </c>
      <c r="C47" s="27" t="s">
        <v>44</v>
      </c>
      <c r="D47" s="28" t="s">
        <v>101</v>
      </c>
      <c r="E47" s="29">
        <f t="shared" si="5"/>
        <v>4450</v>
      </c>
      <c r="F47" s="29">
        <v>2544</v>
      </c>
      <c r="G47" s="30">
        <v>1906</v>
      </c>
      <c r="H47" s="31">
        <v>0</v>
      </c>
      <c r="I47" s="36"/>
    </row>
    <row r="48" spans="2:9">
      <c r="B48" s="86"/>
      <c r="C48" s="32" t="s">
        <v>49</v>
      </c>
      <c r="D48" s="28" t="s">
        <v>102</v>
      </c>
      <c r="E48" s="33">
        <f t="shared" si="5"/>
        <v>949</v>
      </c>
      <c r="F48" s="33">
        <v>802</v>
      </c>
      <c r="G48" s="34">
        <v>147</v>
      </c>
      <c r="H48" s="35">
        <v>0</v>
      </c>
      <c r="I48" s="36"/>
    </row>
    <row r="49" spans="2:258">
      <c r="B49" s="86"/>
      <c r="C49" s="32" t="s">
        <v>45</v>
      </c>
      <c r="D49" s="28" t="s">
        <v>103</v>
      </c>
      <c r="E49" s="33">
        <f t="shared" si="5"/>
        <v>519</v>
      </c>
      <c r="F49" s="33">
        <v>226</v>
      </c>
      <c r="G49" s="34">
        <v>293</v>
      </c>
      <c r="H49" s="35">
        <v>0</v>
      </c>
      <c r="I49" s="36"/>
    </row>
    <row r="50" spans="2:258">
      <c r="B50" s="86"/>
      <c r="C50" s="32" t="s">
        <v>48</v>
      </c>
      <c r="D50" s="28" t="s">
        <v>104</v>
      </c>
      <c r="E50" s="33">
        <f t="shared" si="5"/>
        <v>410</v>
      </c>
      <c r="F50" s="33">
        <v>262</v>
      </c>
      <c r="G50" s="34">
        <v>148</v>
      </c>
      <c r="H50" s="35">
        <v>0</v>
      </c>
      <c r="I50" s="36"/>
    </row>
    <row r="51" spans="2:258" s="12" customFormat="1" ht="68.25" customHeight="1">
      <c r="B51" s="26"/>
      <c r="C51" s="92" t="s">
        <v>105</v>
      </c>
      <c r="D51" s="38" t="s">
        <v>106</v>
      </c>
      <c r="E51" s="93">
        <f t="shared" si="5"/>
        <v>2572</v>
      </c>
      <c r="F51" s="93">
        <f t="shared" ref="F51:H51" si="8">F47-(F48+F49+F50)</f>
        <v>1254</v>
      </c>
      <c r="G51" s="93">
        <f t="shared" si="8"/>
        <v>1318</v>
      </c>
      <c r="H51" s="94">
        <f t="shared" si="8"/>
        <v>0</v>
      </c>
      <c r="I51" s="95"/>
    </row>
    <row r="52" spans="2:258" s="12" customFormat="1">
      <c r="B52" s="26">
        <v>9</v>
      </c>
      <c r="C52" s="27" t="s">
        <v>38</v>
      </c>
      <c r="D52" s="38"/>
      <c r="E52" s="29">
        <f t="shared" si="5"/>
        <v>2011</v>
      </c>
      <c r="F52" s="29">
        <v>1168</v>
      </c>
      <c r="G52" s="30">
        <v>838</v>
      </c>
      <c r="H52" s="31">
        <v>5</v>
      </c>
      <c r="I52" s="95"/>
    </row>
    <row r="53" spans="2:258" s="12" customFormat="1">
      <c r="B53" s="26"/>
      <c r="C53" s="32" t="s">
        <v>39</v>
      </c>
      <c r="D53" s="28" t="s">
        <v>130</v>
      </c>
      <c r="E53" s="33">
        <f t="shared" si="5"/>
        <v>865</v>
      </c>
      <c r="F53" s="93">
        <v>489</v>
      </c>
      <c r="G53" s="106">
        <v>373</v>
      </c>
      <c r="H53" s="94">
        <v>3</v>
      </c>
      <c r="I53" s="95"/>
    </row>
    <row r="54" spans="2:258" s="12" customFormat="1">
      <c r="B54" s="26"/>
      <c r="C54" s="32" t="s">
        <v>40</v>
      </c>
      <c r="D54" s="28" t="s">
        <v>131</v>
      </c>
      <c r="E54" s="33">
        <f t="shared" si="5"/>
        <v>190</v>
      </c>
      <c r="F54" s="93">
        <v>115</v>
      </c>
      <c r="G54" s="106">
        <v>75</v>
      </c>
      <c r="H54" s="94">
        <v>0</v>
      </c>
      <c r="I54" s="95"/>
    </row>
    <row r="55" spans="2:258" s="12" customFormat="1" ht="20.25">
      <c r="B55" s="26"/>
      <c r="C55" s="32" t="s">
        <v>41</v>
      </c>
      <c r="D55" s="28" t="s">
        <v>132</v>
      </c>
      <c r="E55" s="33">
        <f t="shared" si="5"/>
        <v>956</v>
      </c>
      <c r="F55" s="93">
        <v>564</v>
      </c>
      <c r="G55" s="106">
        <v>390</v>
      </c>
      <c r="H55" s="94">
        <v>2</v>
      </c>
      <c r="I55" s="95"/>
    </row>
    <row r="56" spans="2:258" s="12" customFormat="1">
      <c r="B56" s="26"/>
      <c r="C56" s="92"/>
      <c r="D56" s="38"/>
      <c r="E56" s="93"/>
      <c r="F56" s="93"/>
      <c r="G56" s="106"/>
      <c r="H56" s="94"/>
      <c r="I56" s="95"/>
    </row>
    <row r="57" spans="2:258">
      <c r="B57" s="86"/>
      <c r="C57" s="32"/>
      <c r="D57" s="28"/>
      <c r="E57" s="33"/>
      <c r="F57" s="33"/>
      <c r="G57" s="34"/>
      <c r="H57" s="35"/>
      <c r="I57" s="36"/>
    </row>
    <row r="58" spans="2:258">
      <c r="B58" s="97"/>
      <c r="C58" s="22" t="s">
        <v>117</v>
      </c>
      <c r="D58" s="22"/>
      <c r="E58" s="64">
        <f>SUM(F58:H58)</f>
        <v>9470</v>
      </c>
      <c r="F58" s="64">
        <f>F11-(F12+F60)</f>
        <v>4665</v>
      </c>
      <c r="G58" s="64">
        <f>G11-(G12+G60)</f>
        <v>4802</v>
      </c>
      <c r="H58" s="65">
        <f>H11-(H12+H60)</f>
        <v>3</v>
      </c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  <c r="DV58" s="66"/>
      <c r="DW58" s="66"/>
      <c r="DX58" s="66"/>
      <c r="DY58" s="66"/>
      <c r="DZ58" s="66"/>
      <c r="EA58" s="66"/>
      <c r="EB58" s="66"/>
      <c r="EC58" s="66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6"/>
      <c r="ER58" s="66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6"/>
      <c r="FG58" s="66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6"/>
      <c r="FV58" s="66"/>
      <c r="FW58" s="66"/>
      <c r="FX58" s="66"/>
      <c r="FY58" s="66"/>
      <c r="FZ58" s="66"/>
      <c r="GA58" s="66"/>
      <c r="GB58" s="66"/>
      <c r="GC58" s="66"/>
      <c r="GD58" s="66"/>
      <c r="GE58" s="66"/>
      <c r="GF58" s="66"/>
      <c r="GG58" s="66"/>
      <c r="GH58" s="66"/>
      <c r="GI58" s="66"/>
      <c r="GJ58" s="66"/>
      <c r="GK58" s="66"/>
      <c r="GL58" s="66"/>
      <c r="GM58" s="66"/>
      <c r="GN58" s="66"/>
      <c r="GO58" s="66"/>
      <c r="GP58" s="66"/>
      <c r="GQ58" s="66"/>
      <c r="GR58" s="66"/>
      <c r="GS58" s="66"/>
      <c r="GT58" s="66"/>
      <c r="GU58" s="66"/>
      <c r="GV58" s="66"/>
      <c r="GW58" s="66"/>
      <c r="GX58" s="66"/>
      <c r="GY58" s="66"/>
      <c r="GZ58" s="66"/>
      <c r="HA58" s="66"/>
      <c r="HB58" s="66"/>
      <c r="HC58" s="66"/>
      <c r="HD58" s="66"/>
      <c r="HE58" s="66"/>
      <c r="HF58" s="66"/>
      <c r="HG58" s="66"/>
      <c r="HH58" s="66"/>
      <c r="HI58" s="66"/>
      <c r="HJ58" s="66"/>
      <c r="HK58" s="66"/>
      <c r="HL58" s="66"/>
      <c r="HM58" s="66"/>
      <c r="HN58" s="66"/>
      <c r="HO58" s="66"/>
      <c r="HP58" s="66"/>
      <c r="HQ58" s="66"/>
      <c r="HR58" s="66"/>
      <c r="HS58" s="66"/>
      <c r="HT58" s="66"/>
      <c r="HU58" s="66"/>
      <c r="HV58" s="66"/>
      <c r="HW58" s="66"/>
      <c r="HX58" s="66"/>
      <c r="HY58" s="66"/>
      <c r="HZ58" s="66"/>
      <c r="IA58" s="66"/>
      <c r="IB58" s="66"/>
      <c r="IC58" s="66"/>
      <c r="ID58" s="66"/>
      <c r="IE58" s="66"/>
      <c r="IF58" s="66"/>
      <c r="IG58" s="66"/>
      <c r="IH58" s="66"/>
      <c r="II58" s="66"/>
      <c r="IJ58" s="66"/>
      <c r="IK58" s="66"/>
      <c r="IL58" s="66"/>
      <c r="IM58" s="66"/>
      <c r="IN58" s="66"/>
      <c r="IO58" s="66"/>
      <c r="IP58" s="66"/>
      <c r="IQ58" s="66"/>
      <c r="IR58" s="66"/>
      <c r="IS58" s="66"/>
      <c r="IT58" s="66"/>
      <c r="IU58" s="66"/>
      <c r="IV58" s="66"/>
      <c r="IW58" s="66"/>
      <c r="IX58" s="66"/>
    </row>
    <row r="59" spans="2:258" ht="6" customHeight="1">
      <c r="B59" s="86"/>
      <c r="C59" s="67"/>
      <c r="D59" s="67"/>
      <c r="E59" s="68"/>
      <c r="F59" s="68"/>
      <c r="G59" s="69"/>
      <c r="H59" s="70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  <c r="IW59" s="66"/>
      <c r="IX59" s="66"/>
    </row>
    <row r="60" spans="2:258" ht="15.75" thickBot="1">
      <c r="B60" s="98"/>
      <c r="C60" s="72" t="s">
        <v>4</v>
      </c>
      <c r="D60" s="72"/>
      <c r="E60" s="73">
        <f>SUM(F60:H60)</f>
        <v>367</v>
      </c>
      <c r="F60" s="73">
        <v>198</v>
      </c>
      <c r="G60" s="74">
        <v>169</v>
      </c>
      <c r="H60" s="75">
        <v>0</v>
      </c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  <c r="IW60" s="66"/>
      <c r="IX60" s="66"/>
    </row>
    <row r="61" spans="2:258">
      <c r="B61" s="76" t="s">
        <v>112</v>
      </c>
      <c r="C61" s="77"/>
      <c r="D61" s="77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  <c r="IW61" s="66"/>
      <c r="IX61" s="66"/>
    </row>
    <row r="62" spans="2:258">
      <c r="B62" s="76" t="s">
        <v>108</v>
      </c>
      <c r="C62" s="78"/>
    </row>
    <row r="63" spans="2:258">
      <c r="B63" s="76" t="s">
        <v>139</v>
      </c>
      <c r="C63" s="78"/>
    </row>
    <row r="64" spans="2:258">
      <c r="B64" s="76" t="s">
        <v>109</v>
      </c>
      <c r="C64" s="79"/>
      <c r="D64" s="80"/>
    </row>
    <row r="65" spans="2:2">
      <c r="B65" s="76" t="s">
        <v>110</v>
      </c>
    </row>
    <row r="66" spans="2:2">
      <c r="B66" s="79" t="s">
        <v>111</v>
      </c>
    </row>
  </sheetData>
  <mergeCells count="5">
    <mergeCell ref="B9:C10"/>
    <mergeCell ref="D9:D10"/>
    <mergeCell ref="E9:E10"/>
    <mergeCell ref="F9:H9"/>
    <mergeCell ref="B11:D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67"/>
  <sheetViews>
    <sheetView showGridLines="0" workbookViewId="0"/>
  </sheetViews>
  <sheetFormatPr baseColWidth="10" defaultColWidth="0" defaultRowHeight="15"/>
  <cols>
    <col min="1" max="1" width="3" style="3" customWidth="1"/>
    <col min="2" max="2" width="3.28515625" style="81" customWidth="1"/>
    <col min="3" max="3" width="56.42578125" style="3" customWidth="1"/>
    <col min="4" max="4" width="29.42578125" style="3" customWidth="1"/>
    <col min="5" max="5" width="12.42578125" style="3" customWidth="1"/>
    <col min="6" max="7" width="12.5703125" style="3" customWidth="1"/>
    <col min="8" max="8" width="14.140625" style="3" customWidth="1"/>
    <col min="9" max="9" width="1.7109375" style="3" customWidth="1"/>
    <col min="10" max="260" width="0" style="3" hidden="1" customWidth="1"/>
    <col min="261" max="16384" width="11.42578125" style="3" hidden="1"/>
  </cols>
  <sheetData>
    <row r="1" spans="2:9" ht="18.75">
      <c r="C1" s="2"/>
      <c r="D1" s="2"/>
    </row>
    <row r="2" spans="2:9">
      <c r="C2" s="4"/>
      <c r="D2" s="4"/>
    </row>
    <row r="3" spans="2:9">
      <c r="C3" s="5"/>
      <c r="D3" s="5"/>
    </row>
    <row r="4" spans="2:9">
      <c r="C4" s="4"/>
      <c r="D4" s="4"/>
    </row>
    <row r="5" spans="2:9">
      <c r="C5" s="4"/>
      <c r="D5" s="4"/>
    </row>
    <row r="6" spans="2:9">
      <c r="C6" s="4"/>
      <c r="D6" s="4"/>
    </row>
    <row r="7" spans="2:9" ht="15" customHeight="1">
      <c r="B7" s="6" t="s">
        <v>121</v>
      </c>
      <c r="C7" s="6"/>
      <c r="D7" s="6"/>
      <c r="E7" s="6"/>
    </row>
    <row r="8" spans="2:9" ht="15.75" thickBot="1">
      <c r="B8" s="7"/>
      <c r="C8" s="7"/>
      <c r="D8" s="7"/>
      <c r="E8" s="7"/>
    </row>
    <row r="9" spans="2:9">
      <c r="B9" s="107"/>
      <c r="C9" s="108"/>
      <c r="D9" s="111" t="s">
        <v>58</v>
      </c>
      <c r="E9" s="113" t="s">
        <v>59</v>
      </c>
      <c r="F9" s="115" t="s">
        <v>56</v>
      </c>
      <c r="G9" s="116"/>
      <c r="H9" s="117"/>
      <c r="I9" s="8"/>
    </row>
    <row r="10" spans="2:9" s="12" customFormat="1" ht="31.5">
      <c r="B10" s="109"/>
      <c r="C10" s="110"/>
      <c r="D10" s="112"/>
      <c r="E10" s="114"/>
      <c r="F10" s="9" t="s">
        <v>60</v>
      </c>
      <c r="G10" s="10" t="s">
        <v>61</v>
      </c>
      <c r="H10" s="11" t="s">
        <v>122</v>
      </c>
    </row>
    <row r="11" spans="2:9" ht="18.75">
      <c r="B11" s="118" t="s">
        <v>63</v>
      </c>
      <c r="C11" s="119"/>
      <c r="D11" s="120"/>
      <c r="E11" s="13">
        <f>SUM(F11:H11)</f>
        <v>15481</v>
      </c>
      <c r="F11" s="13">
        <v>8521</v>
      </c>
      <c r="G11" s="14">
        <v>6949</v>
      </c>
      <c r="H11" s="15">
        <v>11</v>
      </c>
    </row>
    <row r="12" spans="2:9" ht="15.75">
      <c r="B12" s="84"/>
      <c r="C12" s="17" t="s">
        <v>64</v>
      </c>
      <c r="D12" s="17"/>
      <c r="E12" s="18">
        <f>E13+E41</f>
        <v>14400</v>
      </c>
      <c r="F12" s="18">
        <f t="shared" ref="F12:H12" si="0">F13+F41</f>
        <v>7992</v>
      </c>
      <c r="G12" s="18">
        <f t="shared" si="0"/>
        <v>6397</v>
      </c>
      <c r="H12" s="20">
        <f t="shared" si="0"/>
        <v>11</v>
      </c>
    </row>
    <row r="13" spans="2:9">
      <c r="B13" s="97"/>
      <c r="C13" s="22" t="s">
        <v>5</v>
      </c>
      <c r="D13" s="22"/>
      <c r="E13" s="23">
        <f>E14+E19+E24+E28+E32+E36+E37</f>
        <v>8340</v>
      </c>
      <c r="F13" s="23">
        <f t="shared" ref="F13:H13" si="1">F14+F19+F24+F28+F32+F36+F37</f>
        <v>4290</v>
      </c>
      <c r="G13" s="23">
        <f t="shared" si="1"/>
        <v>4041</v>
      </c>
      <c r="H13" s="25">
        <f t="shared" si="1"/>
        <v>9</v>
      </c>
    </row>
    <row r="14" spans="2:9">
      <c r="B14" s="101">
        <v>2</v>
      </c>
      <c r="C14" s="27" t="s">
        <v>30</v>
      </c>
      <c r="D14" s="28" t="s">
        <v>75</v>
      </c>
      <c r="E14" s="29">
        <f t="shared" ref="E14:E61" si="2">SUM(F14:H14)</f>
        <v>2916</v>
      </c>
      <c r="F14" s="29">
        <v>1401</v>
      </c>
      <c r="G14" s="30">
        <v>1515</v>
      </c>
      <c r="H14" s="31">
        <v>0</v>
      </c>
    </row>
    <row r="15" spans="2:9">
      <c r="B15" s="101"/>
      <c r="C15" s="32" t="s">
        <v>31</v>
      </c>
      <c r="D15" s="28" t="s">
        <v>123</v>
      </c>
      <c r="E15" s="33">
        <f t="shared" si="2"/>
        <v>599</v>
      </c>
      <c r="F15" s="33">
        <v>334</v>
      </c>
      <c r="G15" s="34">
        <v>265</v>
      </c>
      <c r="H15" s="35">
        <v>0</v>
      </c>
    </row>
    <row r="16" spans="2:9">
      <c r="B16" s="101"/>
      <c r="C16" s="32" t="s">
        <v>32</v>
      </c>
      <c r="D16" s="28" t="s">
        <v>124</v>
      </c>
      <c r="E16" s="33">
        <f t="shared" si="2"/>
        <v>325</v>
      </c>
      <c r="F16" s="33">
        <v>178</v>
      </c>
      <c r="G16" s="34">
        <v>147</v>
      </c>
      <c r="H16" s="35">
        <v>0</v>
      </c>
    </row>
    <row r="17" spans="2:8">
      <c r="B17" s="101"/>
      <c r="C17" s="32" t="s">
        <v>33</v>
      </c>
      <c r="D17" s="28" t="s">
        <v>77</v>
      </c>
      <c r="E17" s="33">
        <f t="shared" si="2"/>
        <v>216</v>
      </c>
      <c r="F17" s="33">
        <v>1</v>
      </c>
      <c r="G17" s="34">
        <v>215</v>
      </c>
      <c r="H17" s="35">
        <v>0</v>
      </c>
    </row>
    <row r="18" spans="2:8" s="12" customFormat="1">
      <c r="B18" s="48"/>
      <c r="C18" s="92" t="s">
        <v>93</v>
      </c>
      <c r="D18" s="38"/>
      <c r="E18" s="93">
        <f t="shared" si="2"/>
        <v>1776</v>
      </c>
      <c r="F18" s="93">
        <f>F14-(F15+F16+F17)</f>
        <v>888</v>
      </c>
      <c r="G18" s="93">
        <f>G14-(G15+G16+G17)</f>
        <v>888</v>
      </c>
      <c r="H18" s="94">
        <f>H14-(H15+H16+H17)</f>
        <v>0</v>
      </c>
    </row>
    <row r="19" spans="2:8">
      <c r="B19" s="86">
        <v>3</v>
      </c>
      <c r="C19" s="27" t="s">
        <v>13</v>
      </c>
      <c r="D19" s="28" t="s">
        <v>65</v>
      </c>
      <c r="E19" s="29">
        <f t="shared" si="2"/>
        <v>2594</v>
      </c>
      <c r="F19" s="29">
        <v>1471</v>
      </c>
      <c r="G19" s="30">
        <v>1123</v>
      </c>
      <c r="H19" s="31">
        <v>0</v>
      </c>
    </row>
    <row r="20" spans="2:8">
      <c r="B20" s="86"/>
      <c r="C20" s="32" t="s">
        <v>16</v>
      </c>
      <c r="D20" s="28" t="s">
        <v>66</v>
      </c>
      <c r="E20" s="33">
        <f t="shared" si="2"/>
        <v>1123</v>
      </c>
      <c r="F20" s="33">
        <v>724</v>
      </c>
      <c r="G20" s="34">
        <v>399</v>
      </c>
      <c r="H20" s="35">
        <v>0</v>
      </c>
    </row>
    <row r="21" spans="2:8">
      <c r="B21" s="86"/>
      <c r="C21" s="32" t="s">
        <v>14</v>
      </c>
      <c r="D21" s="28" t="s">
        <v>67</v>
      </c>
      <c r="E21" s="33">
        <f t="shared" si="2"/>
        <v>610</v>
      </c>
      <c r="F21" s="33">
        <v>296</v>
      </c>
      <c r="G21" s="34">
        <v>314</v>
      </c>
      <c r="H21" s="35">
        <v>0</v>
      </c>
    </row>
    <row r="22" spans="2:8">
      <c r="B22" s="86"/>
      <c r="C22" s="32" t="s">
        <v>15</v>
      </c>
      <c r="D22" s="28" t="s">
        <v>68</v>
      </c>
      <c r="E22" s="33">
        <f t="shared" si="2"/>
        <v>153</v>
      </c>
      <c r="F22" s="33">
        <v>76</v>
      </c>
      <c r="G22" s="34">
        <v>77</v>
      </c>
      <c r="H22" s="35">
        <v>0</v>
      </c>
    </row>
    <row r="23" spans="2:8" ht="21">
      <c r="B23" s="86"/>
      <c r="C23" s="32" t="s">
        <v>69</v>
      </c>
      <c r="D23" s="28" t="s">
        <v>70</v>
      </c>
      <c r="E23" s="33">
        <f t="shared" si="2"/>
        <v>708</v>
      </c>
      <c r="F23" s="33">
        <f t="shared" ref="F23:H23" si="3">F19-(F20+F21+F22)</f>
        <v>375</v>
      </c>
      <c r="G23" s="33">
        <f t="shared" si="3"/>
        <v>333</v>
      </c>
      <c r="H23" s="35">
        <f t="shared" si="3"/>
        <v>0</v>
      </c>
    </row>
    <row r="24" spans="2:8">
      <c r="B24" s="86">
        <v>4</v>
      </c>
      <c r="C24" s="27" t="s">
        <v>20</v>
      </c>
      <c r="D24" s="28" t="s">
        <v>79</v>
      </c>
      <c r="E24" s="29">
        <f t="shared" si="2"/>
        <v>915</v>
      </c>
      <c r="F24" s="29">
        <v>434</v>
      </c>
      <c r="G24" s="30">
        <v>481</v>
      </c>
      <c r="H24" s="31">
        <v>0</v>
      </c>
    </row>
    <row r="25" spans="2:8">
      <c r="B25" s="86"/>
      <c r="C25" s="32" t="s">
        <v>21</v>
      </c>
      <c r="D25" s="28" t="s">
        <v>80</v>
      </c>
      <c r="E25" s="33">
        <f t="shared" si="2"/>
        <v>171</v>
      </c>
      <c r="F25" s="33">
        <v>78</v>
      </c>
      <c r="G25" s="34">
        <v>93</v>
      </c>
      <c r="H25" s="35">
        <v>0</v>
      </c>
    </row>
    <row r="26" spans="2:8">
      <c r="B26" s="86"/>
      <c r="C26" s="32" t="s">
        <v>22</v>
      </c>
      <c r="D26" s="28" t="str">
        <f>VLOOKUP(C26,[1]Hoja1!$C$3:$D$148,2,0)</f>
        <v>K72</v>
      </c>
      <c r="E26" s="33">
        <f t="shared" si="2"/>
        <v>101</v>
      </c>
      <c r="F26" s="33">
        <v>51</v>
      </c>
      <c r="G26" s="34">
        <v>50</v>
      </c>
      <c r="H26" s="35">
        <v>0</v>
      </c>
    </row>
    <row r="27" spans="2:8" ht="21">
      <c r="B27" s="86"/>
      <c r="C27" s="32" t="s">
        <v>81</v>
      </c>
      <c r="D27" s="28" t="s">
        <v>82</v>
      </c>
      <c r="E27" s="33">
        <f t="shared" si="2"/>
        <v>643</v>
      </c>
      <c r="F27" s="33">
        <f t="shared" ref="F27:H27" si="4">F24-(F25+F26)</f>
        <v>305</v>
      </c>
      <c r="G27" s="33">
        <f t="shared" si="4"/>
        <v>338</v>
      </c>
      <c r="H27" s="35">
        <f t="shared" si="4"/>
        <v>0</v>
      </c>
    </row>
    <row r="28" spans="2:8">
      <c r="B28" s="86">
        <v>5</v>
      </c>
      <c r="C28" s="27" t="s">
        <v>6</v>
      </c>
      <c r="D28" s="28" t="s">
        <v>125</v>
      </c>
      <c r="E28" s="29">
        <f t="shared" si="2"/>
        <v>692</v>
      </c>
      <c r="F28" s="29">
        <v>372</v>
      </c>
      <c r="G28" s="30">
        <v>311</v>
      </c>
      <c r="H28" s="31">
        <v>9</v>
      </c>
    </row>
    <row r="29" spans="2:8">
      <c r="B29" s="86"/>
      <c r="C29" s="32" t="s">
        <v>8</v>
      </c>
      <c r="D29" s="28" t="s">
        <v>126</v>
      </c>
      <c r="E29" s="33">
        <f t="shared" si="2"/>
        <v>343</v>
      </c>
      <c r="F29" s="33">
        <v>190</v>
      </c>
      <c r="G29" s="34">
        <v>153</v>
      </c>
      <c r="H29" s="35">
        <v>0</v>
      </c>
    </row>
    <row r="30" spans="2:8">
      <c r="B30" s="86"/>
      <c r="C30" s="32" t="s">
        <v>7</v>
      </c>
      <c r="D30" s="28" t="str">
        <f>VLOOKUP(C30,[1]Hoja1!$C$3:$D$148,2,0)</f>
        <v>Q60.0-Q60.6</v>
      </c>
      <c r="E30" s="33">
        <f t="shared" si="2"/>
        <v>12</v>
      </c>
      <c r="F30" s="33">
        <v>8</v>
      </c>
      <c r="G30" s="34">
        <v>3</v>
      </c>
      <c r="H30" s="35">
        <v>1</v>
      </c>
    </row>
    <row r="31" spans="2:8">
      <c r="B31" s="86"/>
      <c r="C31" s="92" t="s">
        <v>93</v>
      </c>
      <c r="D31" s="38"/>
      <c r="E31" s="93">
        <f t="shared" si="2"/>
        <v>337</v>
      </c>
      <c r="F31" s="93">
        <f t="shared" ref="F31:H31" si="5">F28-(F29+F30)</f>
        <v>174</v>
      </c>
      <c r="G31" s="93">
        <f t="shared" si="5"/>
        <v>155</v>
      </c>
      <c r="H31" s="94">
        <f t="shared" si="5"/>
        <v>8</v>
      </c>
    </row>
    <row r="32" spans="2:8">
      <c r="B32" s="86">
        <v>7</v>
      </c>
      <c r="C32" s="27" t="s">
        <v>9</v>
      </c>
      <c r="D32" s="28" t="s">
        <v>71</v>
      </c>
      <c r="E32" s="29">
        <f t="shared" si="2"/>
        <v>482</v>
      </c>
      <c r="F32" s="29">
        <v>266</v>
      </c>
      <c r="G32" s="30">
        <v>216</v>
      </c>
      <c r="H32" s="31">
        <v>0</v>
      </c>
    </row>
    <row r="33" spans="2:9">
      <c r="B33" s="86"/>
      <c r="C33" s="32" t="s">
        <v>11</v>
      </c>
      <c r="D33" s="28" t="s">
        <v>72</v>
      </c>
      <c r="E33" s="33">
        <f t="shared" si="2"/>
        <v>368</v>
      </c>
      <c r="F33" s="33">
        <v>208</v>
      </c>
      <c r="G33" s="34">
        <v>160</v>
      </c>
      <c r="H33" s="35">
        <v>0</v>
      </c>
    </row>
    <row r="34" spans="2:9">
      <c r="B34" s="86"/>
      <c r="C34" s="32" t="s">
        <v>10</v>
      </c>
      <c r="D34" s="28" t="s">
        <v>73</v>
      </c>
      <c r="E34" s="33">
        <f t="shared" si="2"/>
        <v>16</v>
      </c>
      <c r="F34" s="33">
        <v>8</v>
      </c>
      <c r="G34" s="34">
        <v>8</v>
      </c>
      <c r="H34" s="35">
        <v>0</v>
      </c>
    </row>
    <row r="35" spans="2:9">
      <c r="B35" s="86"/>
      <c r="C35" s="32" t="s">
        <v>12</v>
      </c>
      <c r="D35" s="28" t="s">
        <v>127</v>
      </c>
      <c r="E35" s="33">
        <f t="shared" si="2"/>
        <v>98</v>
      </c>
      <c r="F35" s="33">
        <v>50</v>
      </c>
      <c r="G35" s="34">
        <v>48</v>
      </c>
      <c r="H35" s="35">
        <v>0</v>
      </c>
    </row>
    <row r="36" spans="2:9">
      <c r="B36" s="86">
        <v>8</v>
      </c>
      <c r="C36" s="27" t="s">
        <v>29</v>
      </c>
      <c r="D36" s="28" t="str">
        <f>VLOOKUP(C36,[1]Hoja1!$C$3:$D$148,2,0)</f>
        <v>D37-D48</v>
      </c>
      <c r="E36" s="29">
        <f t="shared" si="2"/>
        <v>390</v>
      </c>
      <c r="F36" s="29">
        <v>184</v>
      </c>
      <c r="G36" s="30">
        <v>206</v>
      </c>
      <c r="H36" s="31">
        <v>0</v>
      </c>
    </row>
    <row r="37" spans="2:9">
      <c r="B37" s="86">
        <v>10</v>
      </c>
      <c r="C37" s="27" t="s">
        <v>17</v>
      </c>
      <c r="D37" s="28" t="s">
        <v>83</v>
      </c>
      <c r="E37" s="29">
        <f t="shared" si="2"/>
        <v>351</v>
      </c>
      <c r="F37" s="29">
        <v>162</v>
      </c>
      <c r="G37" s="30">
        <v>189</v>
      </c>
      <c r="H37" s="31">
        <v>0</v>
      </c>
    </row>
    <row r="38" spans="2:9">
      <c r="B38" s="86"/>
      <c r="C38" s="32" t="s">
        <v>19</v>
      </c>
      <c r="D38" s="28" t="s">
        <v>84</v>
      </c>
      <c r="E38" s="33">
        <f t="shared" si="2"/>
        <v>147</v>
      </c>
      <c r="F38" s="33">
        <v>85</v>
      </c>
      <c r="G38" s="34">
        <v>62</v>
      </c>
      <c r="H38" s="35">
        <v>0</v>
      </c>
    </row>
    <row r="39" spans="2:9" ht="21">
      <c r="B39" s="86"/>
      <c r="C39" s="32" t="s">
        <v>85</v>
      </c>
      <c r="D39" s="28" t="s">
        <v>86</v>
      </c>
      <c r="E39" s="33">
        <f t="shared" si="2"/>
        <v>204</v>
      </c>
      <c r="F39" s="33">
        <f>F37-F38</f>
        <v>77</v>
      </c>
      <c r="G39" s="33">
        <f t="shared" ref="G39:H39" si="6">G37-G38</f>
        <v>127</v>
      </c>
      <c r="H39" s="35">
        <f t="shared" si="6"/>
        <v>0</v>
      </c>
    </row>
    <row r="40" spans="2:9">
      <c r="B40" s="86"/>
      <c r="C40" s="32"/>
      <c r="D40" s="28"/>
      <c r="E40" s="33"/>
      <c r="F40" s="33"/>
      <c r="G40" s="33"/>
      <c r="H40" s="35"/>
      <c r="I40" s="36"/>
    </row>
    <row r="41" spans="2:9">
      <c r="B41" s="97"/>
      <c r="C41" s="22" t="s">
        <v>37</v>
      </c>
      <c r="D41" s="47"/>
      <c r="E41" s="23">
        <f t="shared" si="2"/>
        <v>6060</v>
      </c>
      <c r="F41" s="23">
        <f>F42+F48+F53</f>
        <v>3702</v>
      </c>
      <c r="G41" s="23">
        <f t="shared" ref="F41:H41" si="7">G42+G48+G53</f>
        <v>2356</v>
      </c>
      <c r="H41" s="25">
        <f t="shared" si="7"/>
        <v>2</v>
      </c>
      <c r="I41" s="36"/>
    </row>
    <row r="42" spans="2:9" ht="30.75">
      <c r="B42" s="48">
        <v>1</v>
      </c>
      <c r="C42" s="102" t="s">
        <v>95</v>
      </c>
      <c r="D42" s="28" t="s">
        <v>96</v>
      </c>
      <c r="E42" s="29">
        <f t="shared" si="2"/>
        <v>5110</v>
      </c>
      <c r="F42" s="29">
        <v>3152</v>
      </c>
      <c r="G42" s="30">
        <v>1958</v>
      </c>
      <c r="H42" s="31">
        <v>0</v>
      </c>
      <c r="I42" s="36"/>
    </row>
    <row r="43" spans="2:9" ht="30.75">
      <c r="B43" s="101"/>
      <c r="C43" s="56" t="s">
        <v>50</v>
      </c>
      <c r="D43" s="28" t="s">
        <v>97</v>
      </c>
      <c r="E43" s="33">
        <f t="shared" si="2"/>
        <v>4543</v>
      </c>
      <c r="F43" s="33">
        <v>2825</v>
      </c>
      <c r="G43" s="34">
        <v>1718</v>
      </c>
      <c r="H43" s="35">
        <v>0</v>
      </c>
      <c r="I43" s="36"/>
    </row>
    <row r="44" spans="2:9">
      <c r="B44" s="101"/>
      <c r="C44" s="56" t="s">
        <v>53</v>
      </c>
      <c r="D44" s="28" t="s">
        <v>98</v>
      </c>
      <c r="E44" s="33">
        <f t="shared" si="2"/>
        <v>557</v>
      </c>
      <c r="F44" s="33">
        <v>321</v>
      </c>
      <c r="G44" s="34">
        <v>236</v>
      </c>
      <c r="H44" s="35">
        <v>0</v>
      </c>
      <c r="I44" s="36"/>
    </row>
    <row r="45" spans="2:9">
      <c r="B45" s="101"/>
      <c r="C45" s="56" t="s">
        <v>51</v>
      </c>
      <c r="D45" s="28" t="s">
        <v>99</v>
      </c>
      <c r="E45" s="33">
        <f t="shared" si="2"/>
        <v>5</v>
      </c>
      <c r="F45" s="33">
        <v>3</v>
      </c>
      <c r="G45" s="34">
        <v>2</v>
      </c>
      <c r="H45" s="35">
        <v>0</v>
      </c>
      <c r="I45" s="36"/>
    </row>
    <row r="46" spans="2:9">
      <c r="B46" s="101"/>
      <c r="C46" s="56" t="s">
        <v>55</v>
      </c>
      <c r="D46" s="28" t="str">
        <f>VLOOKUP(C46,[1]Hoja1!$C$3:$D$148,2,0)</f>
        <v>U049</v>
      </c>
      <c r="E46" s="33">
        <f t="shared" si="2"/>
        <v>4</v>
      </c>
      <c r="F46" s="33">
        <v>3</v>
      </c>
      <c r="G46" s="34">
        <v>1</v>
      </c>
      <c r="H46" s="35">
        <v>0</v>
      </c>
      <c r="I46" s="36"/>
    </row>
    <row r="47" spans="2:9">
      <c r="B47" s="101"/>
      <c r="C47" s="32" t="s">
        <v>54</v>
      </c>
      <c r="D47" s="28" t="s">
        <v>128</v>
      </c>
      <c r="E47" s="33">
        <f t="shared" si="2"/>
        <v>3977</v>
      </c>
      <c r="F47" s="93">
        <f t="shared" ref="F47:H47" si="8">F43-(F44+F45+F46)</f>
        <v>2498</v>
      </c>
      <c r="G47" s="93">
        <f t="shared" si="8"/>
        <v>1479</v>
      </c>
      <c r="H47" s="94">
        <f t="shared" si="8"/>
        <v>0</v>
      </c>
      <c r="I47" s="36"/>
    </row>
    <row r="48" spans="2:9">
      <c r="B48" s="101">
        <v>7</v>
      </c>
      <c r="C48" s="27" t="s">
        <v>44</v>
      </c>
      <c r="D48" s="28" t="s">
        <v>101</v>
      </c>
      <c r="E48" s="29">
        <f t="shared" si="2"/>
        <v>478</v>
      </c>
      <c r="F48" s="29">
        <v>291</v>
      </c>
      <c r="G48" s="30">
        <v>187</v>
      </c>
      <c r="H48" s="31">
        <v>0</v>
      </c>
      <c r="I48" s="36"/>
    </row>
    <row r="49" spans="2:258">
      <c r="B49" s="101"/>
      <c r="C49" s="32" t="s">
        <v>49</v>
      </c>
      <c r="D49" s="28" t="s">
        <v>102</v>
      </c>
      <c r="E49" s="33">
        <f t="shared" si="2"/>
        <v>105</v>
      </c>
      <c r="F49" s="33">
        <v>93</v>
      </c>
      <c r="G49" s="34">
        <v>12</v>
      </c>
      <c r="H49" s="35">
        <v>0</v>
      </c>
      <c r="I49" s="36"/>
    </row>
    <row r="50" spans="2:258">
      <c r="B50" s="101"/>
      <c r="C50" s="32" t="s">
        <v>45</v>
      </c>
      <c r="D50" s="28" t="s">
        <v>103</v>
      </c>
      <c r="E50" s="33">
        <f t="shared" si="2"/>
        <v>35</v>
      </c>
      <c r="F50" s="33">
        <v>17</v>
      </c>
      <c r="G50" s="34">
        <v>18</v>
      </c>
      <c r="H50" s="35">
        <v>0</v>
      </c>
      <c r="I50" s="36"/>
    </row>
    <row r="51" spans="2:258">
      <c r="B51" s="101"/>
      <c r="C51" s="32" t="s">
        <v>46</v>
      </c>
      <c r="D51" s="28" t="str">
        <f>VLOOKUP(C51,[1]Hoja1!$C$3:$D$148,2,0)</f>
        <v>A39, G00, G03</v>
      </c>
      <c r="E51" s="33">
        <f t="shared" si="2"/>
        <v>33</v>
      </c>
      <c r="F51" s="33">
        <v>16</v>
      </c>
      <c r="G51" s="34">
        <v>17</v>
      </c>
      <c r="H51" s="35">
        <v>0</v>
      </c>
      <c r="I51" s="36"/>
    </row>
    <row r="52" spans="2:258">
      <c r="B52" s="101"/>
      <c r="C52" s="92" t="s">
        <v>93</v>
      </c>
      <c r="D52" s="38"/>
      <c r="E52" s="93">
        <f t="shared" si="2"/>
        <v>305</v>
      </c>
      <c r="F52" s="93">
        <f t="shared" ref="F52:H52" si="9">F48-(F49+F50+F51)</f>
        <v>165</v>
      </c>
      <c r="G52" s="93">
        <f t="shared" si="9"/>
        <v>140</v>
      </c>
      <c r="H52" s="94">
        <f t="shared" si="9"/>
        <v>0</v>
      </c>
      <c r="I52" s="36"/>
    </row>
    <row r="53" spans="2:258">
      <c r="B53" s="101">
        <v>8</v>
      </c>
      <c r="C53" s="27" t="s">
        <v>38</v>
      </c>
      <c r="D53" s="28" t="s">
        <v>129</v>
      </c>
      <c r="E53" s="29">
        <f t="shared" si="2"/>
        <v>472</v>
      </c>
      <c r="F53" s="29">
        <v>259</v>
      </c>
      <c r="G53" s="30">
        <v>211</v>
      </c>
      <c r="H53" s="31">
        <v>2</v>
      </c>
      <c r="I53" s="36"/>
    </row>
    <row r="54" spans="2:258">
      <c r="B54" s="86"/>
      <c r="C54" s="32" t="s">
        <v>39</v>
      </c>
      <c r="D54" s="28" t="s">
        <v>130</v>
      </c>
      <c r="E54" s="33">
        <f t="shared" si="2"/>
        <v>149</v>
      </c>
      <c r="F54" s="33">
        <v>85</v>
      </c>
      <c r="G54" s="34">
        <v>62</v>
      </c>
      <c r="H54" s="35">
        <v>2</v>
      </c>
      <c r="I54" s="36"/>
    </row>
    <row r="55" spans="2:258">
      <c r="B55" s="86"/>
      <c r="C55" s="32" t="s">
        <v>40</v>
      </c>
      <c r="D55" s="28" t="s">
        <v>131</v>
      </c>
      <c r="E55" s="33">
        <f t="shared" si="2"/>
        <v>48</v>
      </c>
      <c r="F55" s="33">
        <v>18</v>
      </c>
      <c r="G55" s="34">
        <v>30</v>
      </c>
      <c r="H55" s="35">
        <v>0</v>
      </c>
      <c r="I55" s="36"/>
    </row>
    <row r="56" spans="2:258" ht="21">
      <c r="B56" s="86"/>
      <c r="C56" s="32" t="s">
        <v>41</v>
      </c>
      <c r="D56" s="28" t="s">
        <v>132</v>
      </c>
      <c r="E56" s="33">
        <f t="shared" si="2"/>
        <v>275</v>
      </c>
      <c r="F56" s="33">
        <f>F53-(F54+F55)</f>
        <v>156</v>
      </c>
      <c r="G56" s="34">
        <f t="shared" ref="G56:H56" si="10">G53-(G54+G55)</f>
        <v>119</v>
      </c>
      <c r="H56" s="35">
        <f t="shared" si="10"/>
        <v>0</v>
      </c>
      <c r="I56" s="36"/>
    </row>
    <row r="57" spans="2:258">
      <c r="B57" s="86"/>
      <c r="C57" s="32"/>
      <c r="D57" s="28"/>
      <c r="E57" s="33"/>
      <c r="F57" s="33"/>
      <c r="G57" s="34"/>
      <c r="H57" s="35"/>
      <c r="I57" s="36"/>
    </row>
    <row r="58" spans="2:258">
      <c r="B58" s="26"/>
      <c r="C58" s="92"/>
      <c r="D58" s="38"/>
      <c r="E58" s="93"/>
      <c r="F58" s="93"/>
      <c r="G58" s="93"/>
      <c r="H58" s="94"/>
      <c r="I58" s="36"/>
    </row>
    <row r="59" spans="2:258">
      <c r="B59" s="97"/>
      <c r="C59" s="22" t="s">
        <v>117</v>
      </c>
      <c r="D59" s="22"/>
      <c r="E59" s="64">
        <f t="shared" si="2"/>
        <v>1056</v>
      </c>
      <c r="F59" s="64">
        <f t="shared" ref="F59:H59" si="11">F11-(F12+F61)</f>
        <v>517</v>
      </c>
      <c r="G59" s="64">
        <f t="shared" si="11"/>
        <v>539</v>
      </c>
      <c r="H59" s="65">
        <f t="shared" si="11"/>
        <v>0</v>
      </c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  <c r="IW59" s="66"/>
      <c r="IX59" s="66"/>
    </row>
    <row r="60" spans="2:258" ht="6" customHeight="1">
      <c r="B60" s="86"/>
      <c r="C60" s="67"/>
      <c r="D60" s="67"/>
      <c r="E60" s="68"/>
      <c r="F60" s="68"/>
      <c r="G60" s="69"/>
      <c r="H60" s="70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  <c r="IW60" s="66"/>
      <c r="IX60" s="66"/>
    </row>
    <row r="61" spans="2:258" ht="15.75" thickBot="1">
      <c r="B61" s="98"/>
      <c r="C61" s="72" t="s">
        <v>4</v>
      </c>
      <c r="D61" s="72"/>
      <c r="E61" s="73">
        <f t="shared" si="2"/>
        <v>25</v>
      </c>
      <c r="F61" s="73">
        <v>12</v>
      </c>
      <c r="G61" s="74">
        <v>13</v>
      </c>
      <c r="H61" s="75">
        <v>0</v>
      </c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  <c r="IW61" s="66"/>
      <c r="IX61" s="66"/>
    </row>
    <row r="62" spans="2:258">
      <c r="B62" s="76" t="s">
        <v>112</v>
      </c>
      <c r="C62" s="77"/>
      <c r="D62" s="77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66"/>
      <c r="HW62" s="66"/>
      <c r="HX62" s="66"/>
      <c r="HY62" s="66"/>
      <c r="HZ62" s="66"/>
      <c r="IA62" s="66"/>
      <c r="IB62" s="66"/>
      <c r="IC62" s="66"/>
      <c r="ID62" s="66"/>
      <c r="IE62" s="66"/>
      <c r="IF62" s="66"/>
      <c r="IG62" s="66"/>
      <c r="IH62" s="66"/>
      <c r="II62" s="66"/>
      <c r="IJ62" s="66"/>
      <c r="IK62" s="66"/>
      <c r="IL62" s="66"/>
      <c r="IM62" s="66"/>
      <c r="IN62" s="66"/>
      <c r="IO62" s="66"/>
      <c r="IP62" s="66"/>
      <c r="IQ62" s="66"/>
      <c r="IR62" s="66"/>
      <c r="IS62" s="66"/>
      <c r="IT62" s="66"/>
      <c r="IU62" s="66"/>
      <c r="IV62" s="66"/>
      <c r="IW62" s="66"/>
      <c r="IX62" s="66"/>
    </row>
    <row r="63" spans="2:258">
      <c r="B63" s="76" t="s">
        <v>108</v>
      </c>
      <c r="C63" s="78"/>
    </row>
    <row r="64" spans="2:258">
      <c r="B64" s="76" t="s">
        <v>136</v>
      </c>
      <c r="C64" s="78"/>
    </row>
    <row r="65" spans="2:4">
      <c r="B65" s="76" t="s">
        <v>109</v>
      </c>
      <c r="C65" s="79"/>
      <c r="D65" s="80"/>
    </row>
    <row r="66" spans="2:4">
      <c r="B66" s="76" t="s">
        <v>110</v>
      </c>
    </row>
    <row r="67" spans="2:4">
      <c r="B67" s="79" t="s">
        <v>133</v>
      </c>
    </row>
  </sheetData>
  <mergeCells count="5">
    <mergeCell ref="B9:C10"/>
    <mergeCell ref="D9:D10"/>
    <mergeCell ref="E9:E10"/>
    <mergeCell ref="F9:H9"/>
    <mergeCell ref="B11:D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61"/>
  <sheetViews>
    <sheetView showGridLines="0" tabSelected="1" workbookViewId="0"/>
  </sheetViews>
  <sheetFormatPr baseColWidth="10" defaultColWidth="0" defaultRowHeight="15"/>
  <cols>
    <col min="1" max="1" width="3.140625" style="3" customWidth="1"/>
    <col min="2" max="2" width="3.28515625" style="81" customWidth="1"/>
    <col min="3" max="3" width="56.42578125" style="3" customWidth="1"/>
    <col min="4" max="4" width="29.42578125" style="3" customWidth="1"/>
    <col min="5" max="5" width="12.42578125" style="3" customWidth="1"/>
    <col min="6" max="7" width="12.5703125" style="3" customWidth="1"/>
    <col min="8" max="8" width="14.140625" style="3" customWidth="1"/>
    <col min="9" max="9" width="1.7109375" style="3" customWidth="1"/>
    <col min="10" max="260" width="0" style="3" hidden="1" customWidth="1"/>
    <col min="261" max="16384" width="11.42578125" style="3" hidden="1"/>
  </cols>
  <sheetData>
    <row r="1" spans="2:9" ht="18.75">
      <c r="C1" s="2"/>
      <c r="D1" s="2"/>
    </row>
    <row r="2" spans="2:9">
      <c r="C2" s="4"/>
      <c r="D2" s="4"/>
    </row>
    <row r="3" spans="2:9">
      <c r="C3" s="5"/>
      <c r="D3" s="5"/>
    </row>
    <row r="4" spans="2:9">
      <c r="C4" s="4"/>
      <c r="D4" s="4"/>
    </row>
    <row r="5" spans="2:9">
      <c r="C5" s="4"/>
      <c r="D5" s="4"/>
    </row>
    <row r="6" spans="2:9">
      <c r="C6" s="4"/>
      <c r="D6" s="4"/>
    </row>
    <row r="7" spans="2:9" ht="15" customHeight="1">
      <c r="B7" s="6" t="s">
        <v>134</v>
      </c>
      <c r="C7" s="6"/>
      <c r="D7" s="6"/>
      <c r="E7" s="6"/>
    </row>
    <row r="8" spans="2:9" ht="15.75" thickBot="1">
      <c r="B8" s="7"/>
      <c r="C8" s="7"/>
      <c r="D8" s="7"/>
      <c r="E8" s="7"/>
    </row>
    <row r="9" spans="2:9">
      <c r="B9" s="107"/>
      <c r="C9" s="108"/>
      <c r="D9" s="111" t="s">
        <v>58</v>
      </c>
      <c r="E9" s="113" t="s">
        <v>59</v>
      </c>
      <c r="F9" s="115" t="s">
        <v>56</v>
      </c>
      <c r="G9" s="116"/>
      <c r="H9" s="117"/>
      <c r="I9" s="8"/>
    </row>
    <row r="10" spans="2:9" s="12" customFormat="1" ht="31.5">
      <c r="B10" s="109"/>
      <c r="C10" s="110"/>
      <c r="D10" s="112"/>
      <c r="E10" s="114"/>
      <c r="F10" s="9" t="s">
        <v>60</v>
      </c>
      <c r="G10" s="10" t="s">
        <v>61</v>
      </c>
      <c r="H10" s="11" t="s">
        <v>122</v>
      </c>
    </row>
    <row r="11" spans="2:9" ht="18.75">
      <c r="B11" s="118" t="s">
        <v>63</v>
      </c>
      <c r="C11" s="119"/>
      <c r="D11" s="120"/>
      <c r="E11" s="13">
        <f>SUM(F11:H11)</f>
        <v>2241</v>
      </c>
      <c r="F11" s="13">
        <v>1403</v>
      </c>
      <c r="G11" s="14">
        <v>838</v>
      </c>
      <c r="H11" s="15">
        <v>0</v>
      </c>
    </row>
    <row r="12" spans="2:9" ht="15.75">
      <c r="B12" s="84"/>
      <c r="C12" s="17" t="s">
        <v>64</v>
      </c>
      <c r="D12" s="17"/>
      <c r="E12" s="18">
        <f>E13+E35+E45</f>
        <v>2240</v>
      </c>
      <c r="F12" s="18">
        <f t="shared" ref="F12:H12" si="0">F13+F35+F45</f>
        <v>1402</v>
      </c>
      <c r="G12" s="18">
        <f t="shared" si="0"/>
        <v>838</v>
      </c>
      <c r="H12" s="20">
        <f t="shared" si="0"/>
        <v>0</v>
      </c>
    </row>
    <row r="13" spans="2:9">
      <c r="B13" s="97"/>
      <c r="C13" s="22" t="s">
        <v>5</v>
      </c>
      <c r="D13" s="22"/>
      <c r="E13" s="23">
        <f>E14+E17+E22+E26+E29+E31+E32</f>
        <v>27</v>
      </c>
      <c r="F13" s="23">
        <f t="shared" ref="F13:H13" si="1">F14+F17+F22+F26+F29+F31+F32</f>
        <v>14</v>
      </c>
      <c r="G13" s="23">
        <f t="shared" si="1"/>
        <v>13</v>
      </c>
      <c r="H13" s="25">
        <f t="shared" si="1"/>
        <v>0</v>
      </c>
    </row>
    <row r="14" spans="2:9" s="55" customFormat="1">
      <c r="B14" s="101">
        <v>2</v>
      </c>
      <c r="C14" s="27" t="s">
        <v>24</v>
      </c>
      <c r="D14" s="28" t="s">
        <v>87</v>
      </c>
      <c r="E14" s="29">
        <f t="shared" ref="E14:E55" si="2">SUM(F14:H14)</f>
        <v>9</v>
      </c>
      <c r="F14" s="29">
        <v>7</v>
      </c>
      <c r="G14" s="30">
        <v>2</v>
      </c>
      <c r="H14" s="31">
        <v>0</v>
      </c>
    </row>
    <row r="15" spans="2:9" s="55" customFormat="1">
      <c r="B15" s="101"/>
      <c r="C15" s="32" t="s">
        <v>25</v>
      </c>
      <c r="D15" s="28" t="s">
        <v>88</v>
      </c>
      <c r="E15" s="33">
        <f t="shared" si="2"/>
        <v>2</v>
      </c>
      <c r="F15" s="33">
        <v>2</v>
      </c>
      <c r="G15" s="34">
        <v>0</v>
      </c>
      <c r="H15" s="35">
        <v>0</v>
      </c>
    </row>
    <row r="16" spans="2:9" s="55" customFormat="1">
      <c r="B16" s="101"/>
      <c r="C16" s="32" t="s">
        <v>89</v>
      </c>
      <c r="D16" s="28" t="s">
        <v>90</v>
      </c>
      <c r="E16" s="33">
        <f t="shared" si="2"/>
        <v>7</v>
      </c>
      <c r="F16" s="33">
        <f>F14-F15</f>
        <v>5</v>
      </c>
      <c r="G16" s="34">
        <f t="shared" ref="G16:H16" si="3">G14-G15</f>
        <v>2</v>
      </c>
      <c r="H16" s="35">
        <f t="shared" si="3"/>
        <v>0</v>
      </c>
    </row>
    <row r="17" spans="2:8" s="55" customFormat="1">
      <c r="B17" s="101">
        <v>3</v>
      </c>
      <c r="C17" s="27" t="s">
        <v>13</v>
      </c>
      <c r="D17" s="28" t="s">
        <v>65</v>
      </c>
      <c r="E17" s="29">
        <f t="shared" si="2"/>
        <v>8</v>
      </c>
      <c r="F17" s="29">
        <v>3</v>
      </c>
      <c r="G17" s="30">
        <v>5</v>
      </c>
      <c r="H17" s="31">
        <v>0</v>
      </c>
    </row>
    <row r="18" spans="2:8" s="55" customFormat="1">
      <c r="B18" s="101"/>
      <c r="C18" s="32" t="s">
        <v>16</v>
      </c>
      <c r="D18" s="28" t="s">
        <v>66</v>
      </c>
      <c r="E18" s="33">
        <f t="shared" si="2"/>
        <v>6</v>
      </c>
      <c r="F18" s="33">
        <v>2</v>
      </c>
      <c r="G18" s="34">
        <v>4</v>
      </c>
      <c r="H18" s="35">
        <v>0</v>
      </c>
    </row>
    <row r="19" spans="2:8" s="55" customFormat="1">
      <c r="B19" s="101"/>
      <c r="C19" s="32" t="s">
        <v>14</v>
      </c>
      <c r="D19" s="28" t="s">
        <v>67</v>
      </c>
      <c r="E19" s="33">
        <f t="shared" si="2"/>
        <v>2</v>
      </c>
      <c r="F19" s="33">
        <v>1</v>
      </c>
      <c r="G19" s="34">
        <v>1</v>
      </c>
      <c r="H19" s="35">
        <v>0</v>
      </c>
    </row>
    <row r="20" spans="2:8" s="55" customFormat="1">
      <c r="B20" s="101"/>
      <c r="C20" s="32" t="s">
        <v>15</v>
      </c>
      <c r="D20" s="28" t="s">
        <v>68</v>
      </c>
      <c r="E20" s="33">
        <f t="shared" si="2"/>
        <v>0</v>
      </c>
      <c r="F20" s="33">
        <v>0</v>
      </c>
      <c r="G20" s="34">
        <v>0</v>
      </c>
      <c r="H20" s="35">
        <v>0</v>
      </c>
    </row>
    <row r="21" spans="2:8" s="55" customFormat="1" ht="21">
      <c r="B21" s="101"/>
      <c r="C21" s="32" t="s">
        <v>69</v>
      </c>
      <c r="D21" s="28" t="s">
        <v>70</v>
      </c>
      <c r="E21" s="33">
        <f t="shared" si="2"/>
        <v>0</v>
      </c>
      <c r="F21" s="33">
        <v>0</v>
      </c>
      <c r="G21" s="33">
        <v>0</v>
      </c>
      <c r="H21" s="35">
        <v>0</v>
      </c>
    </row>
    <row r="22" spans="2:8" s="55" customFormat="1">
      <c r="B22" s="101">
        <v>4</v>
      </c>
      <c r="C22" s="27" t="s">
        <v>9</v>
      </c>
      <c r="D22" s="28" t="s">
        <v>71</v>
      </c>
      <c r="E22" s="29">
        <f t="shared" si="2"/>
        <v>5</v>
      </c>
      <c r="F22" s="29">
        <v>1</v>
      </c>
      <c r="G22" s="30">
        <v>4</v>
      </c>
      <c r="H22" s="31">
        <v>0</v>
      </c>
    </row>
    <row r="23" spans="2:8" s="55" customFormat="1">
      <c r="B23" s="101"/>
      <c r="C23" s="32" t="s">
        <v>11</v>
      </c>
      <c r="D23" s="28" t="s">
        <v>72</v>
      </c>
      <c r="E23" s="33">
        <f t="shared" si="2"/>
        <v>4</v>
      </c>
      <c r="F23" s="33">
        <v>1</v>
      </c>
      <c r="G23" s="34">
        <v>3</v>
      </c>
      <c r="H23" s="35">
        <v>0</v>
      </c>
    </row>
    <row r="24" spans="2:8" s="55" customFormat="1">
      <c r="B24" s="101"/>
      <c r="C24" s="32" t="s">
        <v>10</v>
      </c>
      <c r="D24" s="28" t="s">
        <v>73</v>
      </c>
      <c r="E24" s="33">
        <f t="shared" si="2"/>
        <v>0</v>
      </c>
      <c r="F24" s="33">
        <v>0</v>
      </c>
      <c r="G24" s="34">
        <v>0</v>
      </c>
      <c r="H24" s="35">
        <v>0</v>
      </c>
    </row>
    <row r="25" spans="2:8" s="55" customFormat="1">
      <c r="B25" s="101"/>
      <c r="C25" s="32" t="s">
        <v>93</v>
      </c>
      <c r="D25" s="28" t="s">
        <v>127</v>
      </c>
      <c r="E25" s="33">
        <f t="shared" si="2"/>
        <v>1</v>
      </c>
      <c r="F25" s="33">
        <v>0</v>
      </c>
      <c r="G25" s="34">
        <v>1</v>
      </c>
      <c r="H25" s="35">
        <v>0</v>
      </c>
    </row>
    <row r="26" spans="2:8" s="55" customFormat="1">
      <c r="B26" s="101">
        <v>6</v>
      </c>
      <c r="C26" s="27" t="s">
        <v>30</v>
      </c>
      <c r="D26" s="28" t="s">
        <v>75</v>
      </c>
      <c r="E26" s="29">
        <f t="shared" si="2"/>
        <v>2</v>
      </c>
      <c r="F26" s="29">
        <v>0</v>
      </c>
      <c r="G26" s="30">
        <v>2</v>
      </c>
      <c r="H26" s="31">
        <v>0</v>
      </c>
    </row>
    <row r="27" spans="2:8" s="55" customFormat="1">
      <c r="B27" s="101"/>
      <c r="C27" s="32" t="s">
        <v>36</v>
      </c>
      <c r="D27" s="28" t="str">
        <f>VLOOKUP(C27,[1]Hoja1!$C$3:$D$148,2,0)</f>
        <v>C56</v>
      </c>
      <c r="E27" s="33">
        <f t="shared" si="2"/>
        <v>2</v>
      </c>
      <c r="F27" s="33">
        <v>0</v>
      </c>
      <c r="G27" s="34">
        <v>2</v>
      </c>
      <c r="H27" s="35">
        <v>0</v>
      </c>
    </row>
    <row r="28" spans="2:8" s="55" customFormat="1">
      <c r="B28" s="101"/>
      <c r="C28" s="92" t="s">
        <v>93</v>
      </c>
      <c r="D28" s="38"/>
      <c r="E28" s="93">
        <f t="shared" si="2"/>
        <v>0</v>
      </c>
      <c r="F28" s="93">
        <f t="shared" ref="F28:H28" si="4">F26-F27</f>
        <v>0</v>
      </c>
      <c r="G28" s="93">
        <f t="shared" si="4"/>
        <v>0</v>
      </c>
      <c r="H28" s="94">
        <f t="shared" si="4"/>
        <v>0</v>
      </c>
    </row>
    <row r="29" spans="2:8" s="55" customFormat="1">
      <c r="B29" s="101">
        <v>8</v>
      </c>
      <c r="C29" s="27" t="s">
        <v>20</v>
      </c>
      <c r="D29" s="28" t="s">
        <v>79</v>
      </c>
      <c r="E29" s="29">
        <f t="shared" si="2"/>
        <v>1</v>
      </c>
      <c r="F29" s="29">
        <v>1</v>
      </c>
      <c r="G29" s="30">
        <v>0</v>
      </c>
      <c r="H29" s="31">
        <v>0</v>
      </c>
    </row>
    <row r="30" spans="2:8" s="55" customFormat="1" ht="21">
      <c r="B30" s="101"/>
      <c r="C30" s="32" t="s">
        <v>81</v>
      </c>
      <c r="D30" s="28" t="s">
        <v>82</v>
      </c>
      <c r="E30" s="33">
        <f t="shared" si="2"/>
        <v>1</v>
      </c>
      <c r="F30" s="33">
        <v>1</v>
      </c>
      <c r="G30" s="34">
        <v>0</v>
      </c>
      <c r="H30" s="35">
        <v>0</v>
      </c>
    </row>
    <row r="31" spans="2:8" ht="29.25">
      <c r="B31" s="26">
        <v>9</v>
      </c>
      <c r="C31" s="96" t="s">
        <v>23</v>
      </c>
      <c r="D31" s="38" t="s">
        <v>94</v>
      </c>
      <c r="E31" s="29">
        <f t="shared" si="2"/>
        <v>1</v>
      </c>
      <c r="F31" s="29">
        <v>1</v>
      </c>
      <c r="G31" s="30">
        <v>0</v>
      </c>
      <c r="H31" s="31">
        <v>0</v>
      </c>
    </row>
    <row r="32" spans="2:8">
      <c r="B32" s="86">
        <v>10</v>
      </c>
      <c r="C32" s="37" t="s">
        <v>26</v>
      </c>
      <c r="D32" s="38" t="s">
        <v>91</v>
      </c>
      <c r="E32" s="29">
        <f t="shared" si="2"/>
        <v>1</v>
      </c>
      <c r="F32" s="29">
        <v>1</v>
      </c>
      <c r="G32" s="30">
        <v>0</v>
      </c>
      <c r="H32" s="31">
        <v>0</v>
      </c>
    </row>
    <row r="33" spans="2:9">
      <c r="B33" s="86"/>
      <c r="C33" s="32" t="s">
        <v>28</v>
      </c>
      <c r="D33" s="28"/>
      <c r="E33" s="33">
        <f t="shared" si="2"/>
        <v>1</v>
      </c>
      <c r="F33" s="33">
        <v>1</v>
      </c>
      <c r="G33" s="34">
        <v>0</v>
      </c>
      <c r="H33" s="35">
        <v>0</v>
      </c>
    </row>
    <row r="34" spans="2:9">
      <c r="B34" s="86"/>
      <c r="C34" s="32"/>
      <c r="D34" s="28"/>
      <c r="E34" s="33"/>
      <c r="F34" s="33"/>
      <c r="G34" s="34"/>
      <c r="H34" s="35"/>
    </row>
    <row r="35" spans="2:9">
      <c r="B35" s="97"/>
      <c r="C35" s="22" t="s">
        <v>37</v>
      </c>
      <c r="D35" s="47"/>
      <c r="E35" s="23">
        <f t="shared" si="2"/>
        <v>2212</v>
      </c>
      <c r="F35" s="23">
        <f t="shared" ref="F35:H35" si="5">F36+F42</f>
        <v>1387</v>
      </c>
      <c r="G35" s="23">
        <f t="shared" si="5"/>
        <v>825</v>
      </c>
      <c r="H35" s="25">
        <f t="shared" si="5"/>
        <v>0</v>
      </c>
      <c r="I35" s="36"/>
    </row>
    <row r="36" spans="2:9" ht="30.75">
      <c r="B36" s="101">
        <v>1</v>
      </c>
      <c r="C36" s="27" t="s">
        <v>95</v>
      </c>
      <c r="D36" s="28" t="s">
        <v>96</v>
      </c>
      <c r="E36" s="29">
        <f t="shared" si="2"/>
        <v>2207</v>
      </c>
      <c r="F36" s="29">
        <v>1383</v>
      </c>
      <c r="G36" s="30">
        <v>824</v>
      </c>
      <c r="H36" s="31">
        <v>0</v>
      </c>
      <c r="I36" s="36"/>
    </row>
    <row r="37" spans="2:9" ht="30.75">
      <c r="B37" s="101"/>
      <c r="C37" s="56" t="s">
        <v>50</v>
      </c>
      <c r="D37" s="28" t="s">
        <v>97</v>
      </c>
      <c r="E37" s="33">
        <f t="shared" si="2"/>
        <v>2161</v>
      </c>
      <c r="F37" s="33">
        <v>1357</v>
      </c>
      <c r="G37" s="34">
        <v>804</v>
      </c>
      <c r="H37" s="35">
        <v>0</v>
      </c>
      <c r="I37" s="36"/>
    </row>
    <row r="38" spans="2:9">
      <c r="B38" s="101"/>
      <c r="C38" s="56" t="s">
        <v>53</v>
      </c>
      <c r="D38" s="28" t="s">
        <v>98</v>
      </c>
      <c r="E38" s="33">
        <f t="shared" si="2"/>
        <v>46</v>
      </c>
      <c r="F38" s="33">
        <v>26</v>
      </c>
      <c r="G38" s="34">
        <v>20</v>
      </c>
      <c r="H38" s="35">
        <v>0</v>
      </c>
      <c r="I38" s="36"/>
    </row>
    <row r="39" spans="2:9">
      <c r="B39" s="101"/>
      <c r="C39" s="56" t="s">
        <v>52</v>
      </c>
      <c r="D39" s="28" t="s">
        <v>100</v>
      </c>
      <c r="E39" s="33">
        <f t="shared" si="2"/>
        <v>0</v>
      </c>
      <c r="F39" s="33">
        <v>0</v>
      </c>
      <c r="G39" s="34">
        <v>0</v>
      </c>
      <c r="H39" s="35">
        <v>0</v>
      </c>
      <c r="I39" s="36"/>
    </row>
    <row r="40" spans="2:9">
      <c r="B40" s="101"/>
      <c r="C40" s="56" t="s">
        <v>51</v>
      </c>
      <c r="D40" s="28" t="s">
        <v>99</v>
      </c>
      <c r="E40" s="33">
        <f t="shared" si="2"/>
        <v>0</v>
      </c>
      <c r="F40" s="33">
        <v>0</v>
      </c>
      <c r="G40" s="34">
        <v>0</v>
      </c>
      <c r="H40" s="35">
        <v>0</v>
      </c>
      <c r="I40" s="36"/>
    </row>
    <row r="41" spans="2:9">
      <c r="B41" s="101"/>
      <c r="C41" s="32" t="s">
        <v>54</v>
      </c>
      <c r="D41" s="28" t="s">
        <v>128</v>
      </c>
      <c r="E41" s="33">
        <f t="shared" si="2"/>
        <v>0</v>
      </c>
      <c r="F41" s="33">
        <v>0</v>
      </c>
      <c r="G41" s="34">
        <v>0</v>
      </c>
      <c r="H41" s="35">
        <v>0</v>
      </c>
      <c r="I41" s="36"/>
    </row>
    <row r="42" spans="2:9">
      <c r="B42" s="86">
        <v>5</v>
      </c>
      <c r="C42" s="27" t="s">
        <v>44</v>
      </c>
      <c r="D42" s="28" t="s">
        <v>101</v>
      </c>
      <c r="E42" s="29">
        <f t="shared" si="2"/>
        <v>5</v>
      </c>
      <c r="F42" s="29">
        <v>4</v>
      </c>
      <c r="G42" s="30">
        <v>1</v>
      </c>
      <c r="H42" s="31">
        <v>0</v>
      </c>
      <c r="I42" s="36"/>
    </row>
    <row r="43" spans="2:9">
      <c r="B43" s="86"/>
      <c r="C43" s="32" t="s">
        <v>49</v>
      </c>
      <c r="D43" s="28" t="s">
        <v>102</v>
      </c>
      <c r="E43" s="33">
        <f t="shared" si="2"/>
        <v>1</v>
      </c>
      <c r="F43" s="33">
        <v>1</v>
      </c>
      <c r="G43" s="34">
        <v>0</v>
      </c>
      <c r="H43" s="35">
        <v>0</v>
      </c>
      <c r="I43" s="36"/>
    </row>
    <row r="44" spans="2:9">
      <c r="B44" s="86"/>
      <c r="C44" s="32" t="s">
        <v>47</v>
      </c>
      <c r="D44" s="28"/>
      <c r="E44" s="33">
        <f t="shared" si="2"/>
        <v>4</v>
      </c>
      <c r="F44" s="33">
        <v>3</v>
      </c>
      <c r="G44" s="34">
        <v>1</v>
      </c>
      <c r="H44" s="35">
        <v>0</v>
      </c>
      <c r="I44" s="36"/>
    </row>
    <row r="45" spans="2:9">
      <c r="B45" s="97"/>
      <c r="C45" s="22" t="s">
        <v>1</v>
      </c>
      <c r="D45" s="47"/>
      <c r="E45" s="23">
        <f t="shared" si="2"/>
        <v>1</v>
      </c>
      <c r="F45" s="23">
        <f t="shared" ref="F45:H45" si="6">F46</f>
        <v>1</v>
      </c>
      <c r="G45" s="23">
        <f t="shared" si="6"/>
        <v>0</v>
      </c>
      <c r="H45" s="103">
        <f t="shared" si="6"/>
        <v>0</v>
      </c>
      <c r="I45" s="36"/>
    </row>
    <row r="46" spans="2:9">
      <c r="B46" s="86">
        <v>7</v>
      </c>
      <c r="C46" s="27" t="s">
        <v>2</v>
      </c>
      <c r="D46" s="28" t="s">
        <v>135</v>
      </c>
      <c r="E46" s="29">
        <f t="shared" si="2"/>
        <v>1</v>
      </c>
      <c r="F46" s="29">
        <v>1</v>
      </c>
      <c r="G46" s="29">
        <v>0</v>
      </c>
      <c r="H46" s="104">
        <v>0</v>
      </c>
      <c r="I46" s="36"/>
    </row>
    <row r="47" spans="2:9">
      <c r="B47" s="86"/>
      <c r="C47" s="92" t="s">
        <v>3</v>
      </c>
      <c r="D47" s="38"/>
      <c r="E47" s="93">
        <f t="shared" si="2"/>
        <v>1</v>
      </c>
      <c r="F47" s="93">
        <v>1</v>
      </c>
      <c r="G47" s="93">
        <v>0</v>
      </c>
      <c r="H47" s="105">
        <v>0</v>
      </c>
      <c r="I47" s="36"/>
    </row>
    <row r="48" spans="2:9">
      <c r="B48" s="86"/>
      <c r="C48" s="32"/>
      <c r="D48" s="28"/>
      <c r="E48" s="33"/>
      <c r="F48" s="33"/>
      <c r="G48" s="33"/>
      <c r="H48" s="105"/>
      <c r="I48" s="36"/>
    </row>
    <row r="49" spans="2:258">
      <c r="B49" s="86"/>
      <c r="C49" s="92"/>
      <c r="D49" s="28"/>
      <c r="E49" s="93"/>
      <c r="F49" s="93"/>
      <c r="G49" s="93"/>
      <c r="H49" s="105"/>
      <c r="I49" s="36"/>
    </row>
    <row r="50" spans="2:258">
      <c r="B50" s="86"/>
      <c r="C50" s="32"/>
      <c r="D50" s="28"/>
      <c r="E50" s="33"/>
      <c r="F50" s="33"/>
      <c r="G50" s="34"/>
      <c r="H50" s="35"/>
      <c r="I50" s="36"/>
    </row>
    <row r="51" spans="2:258">
      <c r="B51" s="86"/>
      <c r="C51" s="32"/>
      <c r="D51" s="28"/>
      <c r="E51" s="33"/>
      <c r="F51" s="33"/>
      <c r="G51" s="34"/>
      <c r="H51" s="35"/>
      <c r="I51" s="36"/>
    </row>
    <row r="52" spans="2:258">
      <c r="B52" s="26"/>
      <c r="C52" s="92"/>
      <c r="D52" s="38"/>
      <c r="E52" s="93"/>
      <c r="F52" s="93"/>
      <c r="G52" s="93"/>
      <c r="H52" s="94"/>
      <c r="I52" s="36"/>
    </row>
    <row r="53" spans="2:258">
      <c r="B53" s="97"/>
      <c r="C53" s="22" t="s">
        <v>117</v>
      </c>
      <c r="D53" s="22"/>
      <c r="E53" s="64">
        <f t="shared" si="2"/>
        <v>0</v>
      </c>
      <c r="F53" s="64">
        <f t="shared" ref="F53:H53" si="7">F11-(F12+F55)</f>
        <v>0</v>
      </c>
      <c r="G53" s="64">
        <f t="shared" si="7"/>
        <v>0</v>
      </c>
      <c r="H53" s="65">
        <f t="shared" si="7"/>
        <v>0</v>
      </c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  <c r="IW53" s="66"/>
      <c r="IX53" s="66"/>
    </row>
    <row r="54" spans="2:258" ht="6" customHeight="1">
      <c r="B54" s="86"/>
      <c r="C54" s="67"/>
      <c r="D54" s="67"/>
      <c r="E54" s="68"/>
      <c r="F54" s="68"/>
      <c r="G54" s="69"/>
      <c r="H54" s="70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  <c r="IW54" s="66"/>
      <c r="IX54" s="66"/>
    </row>
    <row r="55" spans="2:258" ht="15.75" thickBot="1">
      <c r="B55" s="98"/>
      <c r="C55" s="72" t="s">
        <v>4</v>
      </c>
      <c r="D55" s="72"/>
      <c r="E55" s="73">
        <f t="shared" si="2"/>
        <v>1</v>
      </c>
      <c r="F55" s="73">
        <v>1</v>
      </c>
      <c r="G55" s="74">
        <v>0</v>
      </c>
      <c r="H55" s="75">
        <v>0</v>
      </c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  <c r="IW55" s="66"/>
      <c r="IX55" s="66"/>
    </row>
    <row r="56" spans="2:258">
      <c r="B56" s="76" t="s">
        <v>112</v>
      </c>
      <c r="C56" s="77"/>
      <c r="D56" s="77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  <c r="IW56" s="66"/>
      <c r="IX56" s="66"/>
    </row>
    <row r="57" spans="2:258">
      <c r="B57" s="76" t="s">
        <v>108</v>
      </c>
      <c r="C57" s="78"/>
    </row>
    <row r="58" spans="2:258">
      <c r="B58" s="76" t="s">
        <v>109</v>
      </c>
      <c r="C58" s="79"/>
      <c r="D58" s="80"/>
    </row>
    <row r="59" spans="2:258">
      <c r="B59" s="76" t="s">
        <v>137</v>
      </c>
      <c r="C59" s="79"/>
      <c r="D59" s="80"/>
    </row>
    <row r="60" spans="2:258">
      <c r="B60" s="76" t="s">
        <v>110</v>
      </c>
    </row>
    <row r="61" spans="2:258">
      <c r="B61" s="79" t="s">
        <v>138</v>
      </c>
    </row>
  </sheetData>
  <mergeCells count="5">
    <mergeCell ref="B9:C10"/>
    <mergeCell ref="D9:D10"/>
    <mergeCell ref="E9:E10"/>
    <mergeCell ref="F9:H9"/>
    <mergeCell ref="B11:D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Defun Nal 2021 correc7abr22</vt:lpstr>
      <vt:lpstr>Def Nivel 1o</vt:lpstr>
      <vt:lpstr>Def_Nivel 2o</vt:lpstr>
      <vt:lpstr>Def_Nivel 3o</vt:lpstr>
      <vt:lpstr>Apoyo Nivel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Xochiquetzali Calva Cortes</dc:creator>
  <cp:lastModifiedBy>Xochiquetzali Calva Cortes</cp:lastModifiedBy>
  <dcterms:created xsi:type="dcterms:W3CDTF">2022-06-16T17:40:24Z</dcterms:created>
  <dcterms:modified xsi:type="dcterms:W3CDTF">2022-06-17T14:32:06Z</dcterms:modified>
</cp:coreProperties>
</file>