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Mto02431wsjro3\area_inf_prog\2024\Cuenta_Publica_mensuales\03_Marzo\"/>
    </mc:Choice>
  </mc:AlternateContent>
  <xr:revisionPtr revIDLastSave="0" documentId="13_ncr:1_{8CA2590A-D9D8-439C-88E2-69E1F77209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EP_OBJGASTO" sheetId="1" r:id="rId1"/>
  </sheets>
  <externalReferences>
    <externalReference r:id="rId2"/>
  </externalReferences>
  <definedNames>
    <definedName name="_xlnm.Print_Area" localSheetId="0">EAEP_OBJGASTO!$B$2:$J$64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8" i="1" l="1"/>
  <c r="I47" i="1" s="1"/>
  <c r="I46" i="1"/>
  <c r="I45" i="1"/>
  <c r="I44" i="1"/>
  <c r="I43" i="1"/>
  <c r="I42" i="1"/>
  <c r="I40" i="1"/>
  <c r="I39" i="1"/>
  <c r="I38" i="1"/>
  <c r="I37" i="1"/>
  <c r="I36" i="1"/>
  <c r="I35" i="1" s="1"/>
  <c r="I34" i="1"/>
  <c r="I33" i="1"/>
  <c r="I32" i="1"/>
  <c r="I31" i="1"/>
  <c r="I30" i="1"/>
  <c r="I29" i="1"/>
  <c r="I28" i="1"/>
  <c r="I27" i="1"/>
  <c r="I26" i="1"/>
  <c r="I24" i="1"/>
  <c r="I23" i="1"/>
  <c r="I22" i="1"/>
  <c r="I21" i="1"/>
  <c r="I20" i="1"/>
  <c r="I19" i="1"/>
  <c r="I18" i="1"/>
  <c r="I17" i="1"/>
  <c r="I15" i="1"/>
  <c r="I14" i="1"/>
  <c r="I13" i="1"/>
  <c r="I12" i="1"/>
  <c r="I11" i="1"/>
  <c r="I10" i="1"/>
  <c r="H48" i="1"/>
  <c r="H47" i="1" s="1"/>
  <c r="H46" i="1"/>
  <c r="H45" i="1"/>
  <c r="H44" i="1"/>
  <c r="H43" i="1"/>
  <c r="H42" i="1"/>
  <c r="H40" i="1"/>
  <c r="H39" i="1"/>
  <c r="H38" i="1"/>
  <c r="H37" i="1"/>
  <c r="H36" i="1"/>
  <c r="H35" i="1" s="1"/>
  <c r="H34" i="1"/>
  <c r="J34" i="1" s="1"/>
  <c r="H33" i="1"/>
  <c r="H32" i="1"/>
  <c r="H31" i="1"/>
  <c r="H30" i="1"/>
  <c r="H29" i="1"/>
  <c r="H28" i="1"/>
  <c r="J28" i="1" s="1"/>
  <c r="H27" i="1"/>
  <c r="H26" i="1"/>
  <c r="H24" i="1"/>
  <c r="H23" i="1"/>
  <c r="H22" i="1"/>
  <c r="J22" i="1" s="1"/>
  <c r="H21" i="1"/>
  <c r="J21" i="1" s="1"/>
  <c r="H20" i="1"/>
  <c r="J20" i="1" s="1"/>
  <c r="H19" i="1"/>
  <c r="H18" i="1"/>
  <c r="H17" i="1"/>
  <c r="H15" i="1"/>
  <c r="H14" i="1"/>
  <c r="H13" i="1"/>
  <c r="H12" i="1"/>
  <c r="H11" i="1"/>
  <c r="H10" i="1"/>
  <c r="G48" i="1"/>
  <c r="G47" i="1" s="1"/>
  <c r="G46" i="1"/>
  <c r="G45" i="1"/>
  <c r="G44" i="1"/>
  <c r="G43" i="1"/>
  <c r="G42" i="1"/>
  <c r="G40" i="1"/>
  <c r="G39" i="1"/>
  <c r="G38" i="1"/>
  <c r="G37" i="1"/>
  <c r="G36" i="1"/>
  <c r="G34" i="1"/>
  <c r="G33" i="1"/>
  <c r="G32" i="1"/>
  <c r="G31" i="1"/>
  <c r="J31" i="1" s="1"/>
  <c r="G30" i="1"/>
  <c r="J30" i="1" s="1"/>
  <c r="G29" i="1"/>
  <c r="G28" i="1"/>
  <c r="G27" i="1"/>
  <c r="G26" i="1"/>
  <c r="G24" i="1"/>
  <c r="G23" i="1"/>
  <c r="G22" i="1"/>
  <c r="G21" i="1"/>
  <c r="G20" i="1"/>
  <c r="G19" i="1"/>
  <c r="G18" i="1"/>
  <c r="F18" i="1" s="1"/>
  <c r="G17" i="1"/>
  <c r="G15" i="1"/>
  <c r="J15" i="1" s="1"/>
  <c r="G14" i="1"/>
  <c r="G13" i="1"/>
  <c r="G12" i="1"/>
  <c r="G11" i="1"/>
  <c r="G10" i="1"/>
  <c r="E48" i="1"/>
  <c r="E46" i="1"/>
  <c r="E45" i="1"/>
  <c r="E44" i="1"/>
  <c r="E43" i="1"/>
  <c r="E42" i="1"/>
  <c r="E40" i="1"/>
  <c r="E39" i="1"/>
  <c r="E38" i="1"/>
  <c r="E37" i="1"/>
  <c r="E36" i="1"/>
  <c r="E34" i="1"/>
  <c r="F34" i="1" s="1"/>
  <c r="E33" i="1"/>
  <c r="E32" i="1"/>
  <c r="E31" i="1"/>
  <c r="E30" i="1"/>
  <c r="E29" i="1"/>
  <c r="F29" i="1" s="1"/>
  <c r="E28" i="1"/>
  <c r="E27" i="1"/>
  <c r="E26" i="1"/>
  <c r="E24" i="1"/>
  <c r="E23" i="1"/>
  <c r="E22" i="1"/>
  <c r="E21" i="1"/>
  <c r="F21" i="1" s="1"/>
  <c r="E20" i="1"/>
  <c r="E19" i="1"/>
  <c r="E18" i="1"/>
  <c r="E17" i="1"/>
  <c r="E15" i="1"/>
  <c r="E14" i="1"/>
  <c r="E13" i="1"/>
  <c r="E12" i="1"/>
  <c r="E11" i="1"/>
  <c r="E10" i="1"/>
  <c r="I41" i="1"/>
  <c r="J24" i="1"/>
  <c r="J29" i="1"/>
  <c r="F20" i="1"/>
  <c r="J19" i="1"/>
  <c r="E41" i="1" l="1"/>
  <c r="I16" i="1"/>
  <c r="J32" i="1"/>
  <c r="H25" i="1"/>
  <c r="E35" i="1"/>
  <c r="J33" i="1"/>
  <c r="H41" i="1"/>
  <c r="E16" i="1"/>
  <c r="I25" i="1"/>
  <c r="G41" i="1"/>
  <c r="J41" i="1" s="1"/>
  <c r="J18" i="1"/>
  <c r="I9" i="1"/>
  <c r="I49" i="1" s="1"/>
  <c r="J44" i="1"/>
  <c r="J46" i="1"/>
  <c r="J37" i="1"/>
  <c r="J39" i="1"/>
  <c r="J40" i="1"/>
  <c r="J27" i="1"/>
  <c r="J26" i="1"/>
  <c r="J23" i="1"/>
  <c r="J17" i="1"/>
  <c r="J12" i="1"/>
  <c r="J13" i="1"/>
  <c r="F48" i="1"/>
  <c r="F44" i="1"/>
  <c r="F46" i="1"/>
  <c r="F39" i="1"/>
  <c r="F37" i="1"/>
  <c r="F26" i="1"/>
  <c r="F33" i="1"/>
  <c r="F30" i="1"/>
  <c r="F23" i="1"/>
  <c r="F22" i="1"/>
  <c r="F12" i="1"/>
  <c r="F15" i="1"/>
  <c r="J47" i="1"/>
  <c r="E47" i="1"/>
  <c r="F47" i="1" s="1"/>
  <c r="F42" i="1"/>
  <c r="F38" i="1"/>
  <c r="F36" i="1"/>
  <c r="E25" i="1"/>
  <c r="J43" i="1"/>
  <c r="J42" i="1"/>
  <c r="F40" i="1"/>
  <c r="J38" i="1"/>
  <c r="G35" i="1"/>
  <c r="J36" i="1"/>
  <c r="F31" i="1"/>
  <c r="G25" i="1"/>
  <c r="F32" i="1"/>
  <c r="F27" i="1"/>
  <c r="F28" i="1"/>
  <c r="F11" i="1"/>
  <c r="E9" i="1"/>
  <c r="F14" i="1"/>
  <c r="H16" i="1"/>
  <c r="F17" i="1"/>
  <c r="G16" i="1"/>
  <c r="F16" i="1" s="1"/>
  <c r="F24" i="1"/>
  <c r="F13" i="1"/>
  <c r="J11" i="1"/>
  <c r="J14" i="1"/>
  <c r="H9" i="1"/>
  <c r="G9" i="1"/>
  <c r="J10" i="1"/>
  <c r="F10" i="1"/>
  <c r="F41" i="1" l="1"/>
  <c r="H49" i="1"/>
  <c r="J9" i="1"/>
  <c r="F9" i="1"/>
  <c r="E49" i="1"/>
  <c r="J35" i="1"/>
  <c r="F35" i="1"/>
  <c r="J25" i="1"/>
  <c r="F25" i="1"/>
  <c r="G49" i="1"/>
  <c r="J16" i="1"/>
  <c r="J49" i="1" l="1"/>
  <c r="F49" i="1"/>
</calcChain>
</file>

<file path=xl/sharedStrings.xml><?xml version="1.0" encoding="utf-8"?>
<sst xmlns="http://schemas.openxmlformats.org/spreadsheetml/2006/main" count="60" uniqueCount="60">
  <si>
    <t>Instituto Mexicano Del Seguro Social</t>
  </si>
  <si>
    <t>Estado Analítico del Ejercicio del Presupuesto de Egresos en Clasificación por Objeto del Gasto (Capítulo y Concepto)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</si>
  <si>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</si>
  <si>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</si>
  <si>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</si>
  <si>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</si>
  <si>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</si>
  <si>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</si>
  <si>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</si>
  <si>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</si>
  <si>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</si>
  <si>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</si>
  <si>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</si>
  <si>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</si>
  <si>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</si>
  <si>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</si>
  <si>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</si>
  <si>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</si>
  <si>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</si>
  <si>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</si>
  <si>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</si>
  <si>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</si>
  <si>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</si>
  <si>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</si>
  <si>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</si>
  <si>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</si>
  <si>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</si>
  <si>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</si>
  <si>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</si>
  <si>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</si>
  <si>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</si>
  <si>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</si>
  <si>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</si>
  <si>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</si>
  <si>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</si>
  <si>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</si>
  <si>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</si>
  <si>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</si>
  <si>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</si>
  <si>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</si>
  <si>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</si>
  <si>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</si>
  <si>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Ayudas sociales</t>
  </si>
  <si>
    <t>Pensiones y jubilaciones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</si>
  <si>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</si>
  <si>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</si>
  <si>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</si>
  <si>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</si>
  <si>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</si>
  <si>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</si>
  <si>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Maquinaria, otros equipos y herramientas</t>
  </si>
  <si>
    <t>Inversión pública</t>
  </si>
  <si>
    <t>Obra pública en bienes propios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</si>
  <si>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</si>
  <si>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</si>
  <si>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</si>
  <si>
    <t>(pesos)</t>
  </si>
  <si>
    <t>Subsidios y subvenciones</t>
  </si>
  <si>
    <t>Vehículos y equipo de transporte</t>
  </si>
  <si>
    <t>Del 1 de enero al 31 de marzo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</si>
</sst>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  <font>
      <sz val="10"/>
      <color theme="0" tint="-0.34998626667073579"/>
      <name val="Montserrat"/>
    </font>
    <font>
      <sz val="10"/>
      <color theme="0" tint="-0.34998626667073579"/>
      <name val="SansSerif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0" xfId="1" applyFont="1" applyFill="1" applyAlignment="1">
      <alignment horizontal="left" vertical="top" wrapText="1"/>
    </xf>
    <xf numFmtId="0" fontId="3" fillId="0" borderId="0" xfId="1" applyFont="1"/>
    <xf numFmtId="0" fontId="4" fillId="2" borderId="0" xfId="1" applyFont="1" applyFill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left" vertical="top" wrapText="1"/>
    </xf>
    <xf numFmtId="0" fontId="5" fillId="0" borderId="3" xfId="1" applyFont="1" applyBorder="1" applyAlignment="1">
      <alignment horizontal="left" vertical="top" wrapText="1"/>
    </xf>
    <xf numFmtId="0" fontId="5" fillId="0" borderId="4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center" vertical="center" wrapText="1"/>
    </xf>
    <xf numFmtId="0" fontId="2" fillId="2" borderId="6" xfId="1" applyFont="1" applyFill="1" applyBorder="1" applyAlignment="1">
      <alignment horizontal="left" vertical="top" wrapText="1"/>
    </xf>
    <xf numFmtId="3" fontId="4" fillId="2" borderId="7" xfId="1" applyNumberFormat="1" applyFont="1" applyFill="1" applyBorder="1" applyAlignment="1">
      <alignment horizontal="right" vertical="center" wrapText="1"/>
    </xf>
    <xf numFmtId="0" fontId="2" fillId="2" borderId="8" xfId="1" applyFont="1" applyFill="1" applyBorder="1" applyAlignment="1">
      <alignment horizontal="left" vertical="center" wrapText="1"/>
    </xf>
    <xf numFmtId="3" fontId="2" fillId="2" borderId="7" xfId="1" applyNumberFormat="1" applyFont="1" applyFill="1" applyBorder="1" applyAlignment="1">
      <alignment horizontal="right" vertical="center" wrapText="1"/>
    </xf>
    <xf numFmtId="3" fontId="4" fillId="2" borderId="9" xfId="1" applyNumberFormat="1" applyFont="1" applyFill="1" applyBorder="1" applyAlignment="1">
      <alignment horizontal="right" vertical="center" wrapText="1"/>
    </xf>
    <xf numFmtId="3" fontId="3" fillId="0" borderId="0" xfId="1" applyNumberFormat="1" applyFont="1"/>
    <xf numFmtId="0" fontId="4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horizontal="left" vertical="center" wrapText="1"/>
    </xf>
    <xf numFmtId="0" fontId="4" fillId="2" borderId="8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2" fillId="2" borderId="19" xfId="1" applyFont="1" applyFill="1" applyBorder="1" applyAlignment="1">
      <alignment horizontal="center" vertical="top" wrapText="1"/>
    </xf>
    <xf numFmtId="0" fontId="2" fillId="2" borderId="0" xfId="1" applyFont="1" applyFill="1" applyAlignment="1">
      <alignment horizontal="center" vertical="top" wrapText="1"/>
    </xf>
    <xf numFmtId="0" fontId="4" fillId="2" borderId="20" xfId="1" applyFont="1" applyFill="1" applyBorder="1" applyAlignment="1">
      <alignment horizontal="left" vertical="center" wrapText="1"/>
    </xf>
    <xf numFmtId="0" fontId="4" fillId="2" borderId="21" xfId="1" applyFont="1" applyFill="1" applyBorder="1" applyAlignment="1">
      <alignment horizontal="left" vertical="center" wrapText="1"/>
    </xf>
    <xf numFmtId="0" fontId="4" fillId="2" borderId="22" xfId="1" applyFont="1" applyFill="1" applyBorder="1" applyAlignment="1">
      <alignment horizontal="left" vertical="center" wrapText="1"/>
    </xf>
    <xf numFmtId="0" fontId="6" fillId="2" borderId="0" xfId="1" applyFont="1" applyFill="1" applyAlignment="1">
      <alignment horizontal="left" vertical="top" wrapText="1"/>
    </xf>
    <xf numFmtId="0" fontId="6" fillId="0" borderId="0" xfId="1" applyFont="1"/>
    <xf numFmtId="0" fontId="7" fillId="3" borderId="0" xfId="1" applyFont="1" applyFill="1" applyAlignment="1">
      <alignment horizontal="left" vertical="top" wrapText="1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1</xdr:row>
      <xdr:rowOff>85725</xdr:rowOff>
    </xdr:from>
    <xdr:to>
      <xdr:col>3</xdr:col>
      <xdr:colOff>495300</xdr:colOff>
      <xdr:row>4</xdr:row>
      <xdr:rowOff>104775</xdr:rowOff>
    </xdr:to>
    <xdr:pic>
      <xdr:nvPicPr>
        <xdr:cNvPr id="1026" name="0 Imagen">
          <a:extLst>
            <a:ext uri="{FF2B5EF4-FFF2-40B4-BE49-F238E27FC236}">
              <a16:creationId xmlns:a16="http://schemas.microsoft.com/office/drawing/2014/main" id="{39B2397A-70B3-C6DF-965B-773CCA33C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523875"/>
          <a:ext cx="5810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uis.castanedam.METRO\Desktop\Consulta_Validaci&#243;n_3110_.xlsx" TargetMode="External"/><Relationship Id="rId1" Type="http://schemas.openxmlformats.org/officeDocument/2006/relationships/externalLinkPath" Target="file:///C:\Users\luis.castanedam.METRO\Desktop\Consulta_Validaci&#243;n_3110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Hoja2"/>
      <sheetName val="Consulta_Validación_3110"/>
    </sheetNames>
    <sheetDataSet>
      <sheetData sheetId="0"/>
      <sheetData sheetId="1">
        <row r="2">
          <cell r="A2">
            <v>1100</v>
          </cell>
          <cell r="B2">
            <v>9325772380</v>
          </cell>
          <cell r="C2">
            <v>10411000040</v>
          </cell>
          <cell r="D2">
            <v>10108274519.209988</v>
          </cell>
          <cell r="E2">
            <v>10128190239.789989</v>
          </cell>
        </row>
        <row r="3">
          <cell r="A3">
            <v>1200</v>
          </cell>
          <cell r="B3">
            <v>584072916</v>
          </cell>
          <cell r="C3">
            <v>587059955</v>
          </cell>
          <cell r="D3">
            <v>613721625.57000005</v>
          </cell>
          <cell r="E3">
            <v>605272899.43999994</v>
          </cell>
        </row>
        <row r="4">
          <cell r="A4">
            <v>1300</v>
          </cell>
          <cell r="B4">
            <v>11119132826</v>
          </cell>
          <cell r="C4">
            <v>6236496003</v>
          </cell>
          <cell r="D4">
            <v>11964743917.5</v>
          </cell>
          <cell r="E4">
            <v>6208676748.3399982</v>
          </cell>
        </row>
        <row r="5">
          <cell r="A5">
            <v>1400</v>
          </cell>
          <cell r="B5">
            <v>7617459051</v>
          </cell>
          <cell r="C5">
            <v>8184878762</v>
          </cell>
          <cell r="D5">
            <v>10014714300.08</v>
          </cell>
          <cell r="E5">
            <v>8237385827.6399984</v>
          </cell>
        </row>
        <row r="6">
          <cell r="A6">
            <v>1500</v>
          </cell>
          <cell r="B6">
            <v>30813474452</v>
          </cell>
          <cell r="C6">
            <v>31930004763</v>
          </cell>
          <cell r="D6">
            <v>34173460950.689995</v>
          </cell>
          <cell r="E6">
            <v>28171226461.319996</v>
          </cell>
        </row>
        <row r="7">
          <cell r="A7">
            <v>1700</v>
          </cell>
          <cell r="B7">
            <v>5882608718</v>
          </cell>
          <cell r="C7">
            <v>6472986679</v>
          </cell>
          <cell r="D7">
            <v>6685471238.7000113</v>
          </cell>
          <cell r="E7">
            <v>6685515755.8699999</v>
          </cell>
        </row>
        <row r="8">
          <cell r="A8">
            <v>2100</v>
          </cell>
          <cell r="B8">
            <v>340737729</v>
          </cell>
          <cell r="C8">
            <v>797488608</v>
          </cell>
          <cell r="D8">
            <v>474807090.2299999</v>
          </cell>
          <cell r="E8">
            <v>339400052.26999992</v>
          </cell>
        </row>
        <row r="9">
          <cell r="A9">
            <v>2200</v>
          </cell>
          <cell r="B9">
            <v>382518505</v>
          </cell>
          <cell r="C9">
            <v>500426419</v>
          </cell>
          <cell r="D9">
            <v>285474136.19</v>
          </cell>
          <cell r="E9">
            <v>217442986.19</v>
          </cell>
        </row>
        <row r="10">
          <cell r="A10">
            <v>2300</v>
          </cell>
          <cell r="B10">
            <v>5989</v>
          </cell>
          <cell r="C10">
            <v>3000</v>
          </cell>
          <cell r="D10">
            <v>0</v>
          </cell>
          <cell r="E10">
            <v>0</v>
          </cell>
        </row>
        <row r="11">
          <cell r="A11">
            <v>2400</v>
          </cell>
          <cell r="B11">
            <v>43102369</v>
          </cell>
          <cell r="C11">
            <v>52892995</v>
          </cell>
          <cell r="D11">
            <v>24816535.059999999</v>
          </cell>
          <cell r="E11">
            <v>23134474.710000001</v>
          </cell>
        </row>
        <row r="12">
          <cell r="A12">
            <v>2500</v>
          </cell>
          <cell r="B12">
            <v>18736827485</v>
          </cell>
          <cell r="C12">
            <v>22308884538</v>
          </cell>
          <cell r="D12">
            <v>17601081646.589993</v>
          </cell>
          <cell r="E12">
            <v>19370343349.789989</v>
          </cell>
        </row>
        <row r="13">
          <cell r="A13">
            <v>2600</v>
          </cell>
          <cell r="B13">
            <v>201187838</v>
          </cell>
          <cell r="C13">
            <v>218128585</v>
          </cell>
          <cell r="D13">
            <v>108962649.82000001</v>
          </cell>
          <cell r="E13">
            <v>75973437.689999998</v>
          </cell>
        </row>
        <row r="14">
          <cell r="A14">
            <v>2700</v>
          </cell>
          <cell r="B14">
            <v>262879352</v>
          </cell>
          <cell r="C14">
            <v>264580733</v>
          </cell>
          <cell r="D14">
            <v>80393474.870000005</v>
          </cell>
          <cell r="E14">
            <v>142649616.71999997</v>
          </cell>
        </row>
        <row r="15">
          <cell r="A15">
            <v>2900</v>
          </cell>
          <cell r="B15">
            <v>574188296</v>
          </cell>
          <cell r="C15">
            <v>879216641</v>
          </cell>
          <cell r="D15">
            <v>413588551.12</v>
          </cell>
          <cell r="E15">
            <v>274861713.58000004</v>
          </cell>
        </row>
        <row r="16">
          <cell r="A16">
            <v>3100</v>
          </cell>
          <cell r="B16">
            <v>1563162866</v>
          </cell>
          <cell r="C16">
            <v>1478841834</v>
          </cell>
          <cell r="D16">
            <v>997366302.59000003</v>
          </cell>
          <cell r="E16">
            <v>894065609.88000011</v>
          </cell>
        </row>
        <row r="17">
          <cell r="A17">
            <v>3200</v>
          </cell>
          <cell r="B17">
            <v>1122188090</v>
          </cell>
          <cell r="C17">
            <v>1116951596</v>
          </cell>
          <cell r="D17">
            <v>320134223.30000001</v>
          </cell>
          <cell r="E17">
            <v>272459148.50999999</v>
          </cell>
        </row>
        <row r="18">
          <cell r="A18">
            <v>3300</v>
          </cell>
          <cell r="B18">
            <v>10391901477</v>
          </cell>
          <cell r="C18">
            <v>14319989735</v>
          </cell>
          <cell r="D18">
            <v>11491688305.759998</v>
          </cell>
          <cell r="E18">
            <v>9802030554.9099998</v>
          </cell>
        </row>
        <row r="19">
          <cell r="A19">
            <v>3400</v>
          </cell>
          <cell r="B19">
            <v>503975007</v>
          </cell>
          <cell r="C19">
            <v>536264269</v>
          </cell>
          <cell r="D19">
            <v>420463176.73000002</v>
          </cell>
          <cell r="E19">
            <v>380227723.88999993</v>
          </cell>
        </row>
        <row r="20">
          <cell r="A20">
            <v>3500</v>
          </cell>
          <cell r="B20">
            <v>1304636026</v>
          </cell>
          <cell r="C20">
            <v>1752954076</v>
          </cell>
          <cell r="D20">
            <v>343321380.18000001</v>
          </cell>
          <cell r="E20">
            <v>534963284.25999999</v>
          </cell>
        </row>
        <row r="21">
          <cell r="A21">
            <v>3600</v>
          </cell>
          <cell r="B21">
            <v>148450100</v>
          </cell>
          <cell r="C21">
            <v>58247042</v>
          </cell>
          <cell r="D21">
            <v>57799330.990000002</v>
          </cell>
          <cell r="E21">
            <v>61273389.369999997</v>
          </cell>
        </row>
        <row r="22">
          <cell r="A22">
            <v>3700</v>
          </cell>
          <cell r="B22">
            <v>177340668</v>
          </cell>
          <cell r="C22">
            <v>225802990</v>
          </cell>
          <cell r="D22">
            <v>183494574</v>
          </cell>
          <cell r="E22">
            <v>183550057.66</v>
          </cell>
        </row>
        <row r="23">
          <cell r="A23">
            <v>3800</v>
          </cell>
          <cell r="B23">
            <v>10256383</v>
          </cell>
          <cell r="C23">
            <v>14768442</v>
          </cell>
          <cell r="D23">
            <v>2654358.5299999998</v>
          </cell>
          <cell r="E23">
            <v>2501486.06</v>
          </cell>
        </row>
        <row r="24">
          <cell r="A24">
            <v>3900</v>
          </cell>
          <cell r="B24">
            <v>-345611356</v>
          </cell>
          <cell r="C24">
            <v>-281037162</v>
          </cell>
          <cell r="D24">
            <v>1060164530.5399998</v>
          </cell>
          <cell r="E24">
            <v>-4838373172.8400002</v>
          </cell>
        </row>
        <row r="25">
          <cell r="A25">
            <v>4300</v>
          </cell>
          <cell r="B25">
            <v>7211848</v>
          </cell>
          <cell r="C25">
            <v>7211848</v>
          </cell>
          <cell r="D25">
            <v>4379919.3099999996</v>
          </cell>
          <cell r="E25">
            <v>4379919.3099999996</v>
          </cell>
        </row>
        <row r="26">
          <cell r="A26">
            <v>4400</v>
          </cell>
          <cell r="B26">
            <v>432411694</v>
          </cell>
          <cell r="C26">
            <v>520417114</v>
          </cell>
          <cell r="D26">
            <v>446974374.98000002</v>
          </cell>
          <cell r="E26">
            <v>396465949.15999997</v>
          </cell>
        </row>
        <row r="27">
          <cell r="A27">
            <v>4500</v>
          </cell>
          <cell r="B27">
            <v>183974768912</v>
          </cell>
          <cell r="C27">
            <v>183974768912</v>
          </cell>
          <cell r="D27">
            <v>189984003453.52002</v>
          </cell>
          <cell r="E27">
            <v>175366925043.95007</v>
          </cell>
        </row>
        <row r="28">
          <cell r="A28">
            <v>4800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>
            <v>4900</v>
          </cell>
          <cell r="B29">
            <v>82128726</v>
          </cell>
          <cell r="C29">
            <v>82128726</v>
          </cell>
          <cell r="D29">
            <v>73828726</v>
          </cell>
          <cell r="E29">
            <v>73828726</v>
          </cell>
        </row>
        <row r="30">
          <cell r="A30">
            <v>5100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>
            <v>5200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</row>
        <row r="32">
          <cell r="A32">
            <v>5300</v>
          </cell>
          <cell r="B32">
            <v>0</v>
          </cell>
          <cell r="C32">
            <v>26216</v>
          </cell>
          <cell r="D32">
            <v>0</v>
          </cell>
          <cell r="E32">
            <v>1103787.0900000001</v>
          </cell>
        </row>
        <row r="33">
          <cell r="A33">
            <v>5400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</row>
        <row r="34">
          <cell r="A34">
            <v>5600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>
            <v>6200</v>
          </cell>
          <cell r="B35">
            <v>792548793</v>
          </cell>
          <cell r="C35">
            <v>697081739</v>
          </cell>
          <cell r="D35">
            <v>182239390</v>
          </cell>
          <cell r="E35">
            <v>680023216.97000003</v>
          </cell>
        </row>
        <row r="36">
          <cell r="A36" t="str">
            <v>Total general</v>
          </cell>
          <cell r="B36">
            <v>286049337140</v>
          </cell>
          <cell r="C36">
            <v>293348465098</v>
          </cell>
          <cell r="D36">
            <v>298118022682.05994</v>
          </cell>
          <cell r="E36">
            <v>264295498287.53003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showGridLines="0" tabSelected="1" view="pageBreakPreview" zoomScale="85" zoomScaleNormal="85" zoomScaleSheetLayoutView="85" workbookViewId="0">
      <selection activeCell="D1" sqref="D1"/>
    </sheetView>
  </sheetViews>
  <sheetFormatPr baseColWidth="10" defaultColWidth="9.140625" defaultRowHeight="15"/>
  <cols>
    <col min="1" max="1" width="12.42578125" style="34" customWidth="1"/>
    <col min="2" max="3" width="2.5703125" style="2" customWidth="1"/>
    <col min="4" max="4" width="70" style="2" customWidth="1"/>
    <col min="5" max="6" width="16.42578125" style="2" customWidth="1"/>
    <col min="7" max="7" width="17.140625" style="2" bestFit="1" customWidth="1"/>
    <col min="8" max="8" width="18.140625" style="2" customWidth="1"/>
    <col min="9" max="9" width="17.5703125" style="2" customWidth="1"/>
    <col min="10" max="10" width="16.42578125" style="2" customWidth="1"/>
    <col min="11" max="11" width="4.140625" style="2" customWidth="1"/>
    <col min="12" max="16384" width="9.140625" style="2"/>
  </cols>
  <sheetData>
    <row r="1" spans="1:15" ht="35.1" customHeight="1" thickBot="1">
      <c r="A1" s="33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5">
      <c r="A2" s="33"/>
      <c r="B2" s="18" t="s">
        <v>0</v>
      </c>
      <c r="C2" s="19"/>
      <c r="D2" s="19"/>
      <c r="E2" s="19"/>
      <c r="F2" s="19"/>
      <c r="G2" s="19"/>
      <c r="H2" s="19"/>
      <c r="I2" s="19"/>
      <c r="J2" s="20"/>
      <c r="K2" s="1"/>
    </row>
    <row r="3" spans="1:15">
      <c r="A3" s="33"/>
      <c r="B3" s="21" t="s">
        <v>1</v>
      </c>
      <c r="C3" s="22"/>
      <c r="D3" s="22"/>
      <c r="E3" s="22"/>
      <c r="F3" s="22"/>
      <c r="G3" s="22"/>
      <c r="H3" s="22"/>
      <c r="I3" s="22"/>
      <c r="J3" s="23"/>
      <c r="K3" s="1"/>
    </row>
    <row r="4" spans="1:15">
      <c r="A4" s="33"/>
      <c r="B4" s="21" t="s">
        <v>59</v>
      </c>
      <c r="C4" s="22"/>
      <c r="D4" s="22"/>
      <c r="E4" s="22"/>
      <c r="F4" s="22"/>
      <c r="G4" s="22"/>
      <c r="H4" s="22"/>
      <c r="I4" s="22"/>
      <c r="J4" s="23"/>
      <c r="K4" s="1"/>
    </row>
    <row r="5" spans="1:15" ht="15.75" thickBot="1">
      <c r="A5" s="33"/>
      <c r="B5" s="24" t="s">
        <v>56</v>
      </c>
      <c r="C5" s="25"/>
      <c r="D5" s="25"/>
      <c r="E5" s="25"/>
      <c r="F5" s="25"/>
      <c r="G5" s="25"/>
      <c r="H5" s="25"/>
      <c r="I5" s="25"/>
      <c r="J5" s="26"/>
      <c r="K5" s="1"/>
    </row>
    <row r="6" spans="1:15" ht="12" customHeight="1" thickBot="1">
      <c r="A6" s="33"/>
      <c r="B6" s="3"/>
      <c r="C6" s="3"/>
      <c r="D6" s="3"/>
      <c r="E6" s="3"/>
      <c r="F6" s="3"/>
      <c r="G6" s="3"/>
      <c r="H6" s="3"/>
      <c r="I6" s="3"/>
      <c r="J6" s="3"/>
      <c r="K6" s="1"/>
    </row>
    <row r="7" spans="1:15" ht="39.950000000000003" customHeight="1">
      <c r="A7" s="33"/>
      <c r="B7" s="27" t="s">
        <v>2</v>
      </c>
      <c r="C7" s="27"/>
      <c r="D7" s="27"/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  <c r="J7" s="4" t="s">
        <v>8</v>
      </c>
      <c r="K7" s="1"/>
    </row>
    <row r="8" spans="1:15" ht="15" customHeight="1">
      <c r="A8" s="33"/>
      <c r="B8" s="5"/>
      <c r="C8" s="6"/>
      <c r="D8" s="7"/>
      <c r="E8" s="8" t="s">
        <v>9</v>
      </c>
      <c r="F8" s="8" t="s">
        <v>10</v>
      </c>
      <c r="G8" s="8" t="s">
        <v>11</v>
      </c>
      <c r="H8" s="8" t="s">
        <v>12</v>
      </c>
      <c r="I8" s="8" t="s">
        <v>13</v>
      </c>
      <c r="J8" s="8" t="s">
        <v>14</v>
      </c>
      <c r="K8" s="1"/>
    </row>
    <row r="9" spans="1:15" ht="17.100000000000001" customHeight="1">
      <c r="B9" s="9"/>
      <c r="C9" s="16" t="s">
        <v>15</v>
      </c>
      <c r="D9" s="17"/>
      <c r="E9" s="10">
        <f>SUM(E10:E15)</f>
        <v>65342520343</v>
      </c>
      <c r="F9" s="10">
        <f>G9-E9</f>
        <v>-1520094141</v>
      </c>
      <c r="G9" s="10">
        <f>SUM(G10:G15)</f>
        <v>63822426202</v>
      </c>
      <c r="H9" s="10">
        <f>SUM(H10:H15)</f>
        <v>73560386551.749985</v>
      </c>
      <c r="I9" s="10">
        <f>SUM(I10:I15)</f>
        <v>60036267932.399986</v>
      </c>
      <c r="J9" s="10">
        <f>G9-H9</f>
        <v>-9737960349.7499847</v>
      </c>
      <c r="K9" s="1"/>
    </row>
    <row r="10" spans="1:15" ht="17.100000000000001" customHeight="1">
      <c r="A10" s="35">
        <v>1100</v>
      </c>
      <c r="B10" s="9"/>
      <c r="C10" s="1"/>
      <c r="D10" s="11" t="s">
        <v>16</v>
      </c>
      <c r="E10" s="12">
        <f>VLOOKUP(A10,[1]Hoja2!A$2:B$36,2,0)</f>
        <v>9325772380</v>
      </c>
      <c r="F10" s="12">
        <f t="shared" ref="F10:F49" si="0">G10-E10</f>
        <v>1085227660</v>
      </c>
      <c r="G10" s="12">
        <f>VLOOKUP(A10,[1]Hoja2!A$2:C$36,3,0)</f>
        <v>10411000040</v>
      </c>
      <c r="H10" s="12">
        <f>VLOOKUP(A10,[1]Hoja2!A$2:D$36,4,0)</f>
        <v>10108274519.209988</v>
      </c>
      <c r="I10" s="12">
        <f>VLOOKUP(A10,[1]Hoja2!A$2:E$36,5,0)</f>
        <v>10128190239.789989</v>
      </c>
      <c r="J10" s="12">
        <f t="shared" ref="J10:J49" si="1">G10-H10</f>
        <v>302725520.79001236</v>
      </c>
      <c r="K10" s="1"/>
      <c r="L10" s="14"/>
      <c r="M10" s="14"/>
      <c r="N10" s="14"/>
      <c r="O10" s="14"/>
    </row>
    <row r="11" spans="1:15" ht="17.100000000000001" customHeight="1">
      <c r="A11" s="35">
        <v>1200</v>
      </c>
      <c r="B11" s="9"/>
      <c r="C11" s="1"/>
      <c r="D11" s="11" t="s">
        <v>17</v>
      </c>
      <c r="E11" s="12">
        <f>VLOOKUP(A11,[1]Hoja2!A$2:B$36,2,0)</f>
        <v>584072916</v>
      </c>
      <c r="F11" s="12">
        <f t="shared" si="0"/>
        <v>2987039</v>
      </c>
      <c r="G11" s="12">
        <f>VLOOKUP(A11,[1]Hoja2!A$2:C$36,3,0)</f>
        <v>587059955</v>
      </c>
      <c r="H11" s="12">
        <f>VLOOKUP(A11,[1]Hoja2!A$2:D$36,4,0)</f>
        <v>613721625.57000005</v>
      </c>
      <c r="I11" s="12">
        <f>VLOOKUP(A11,[1]Hoja2!A$2:E$36,5,0)</f>
        <v>605272899.43999994</v>
      </c>
      <c r="J11" s="12">
        <f t="shared" ref="J11:J15" si="2">G11-H11</f>
        <v>-26661670.570000052</v>
      </c>
      <c r="K11" s="1"/>
      <c r="L11" s="14"/>
      <c r="M11" s="14"/>
      <c r="N11" s="14"/>
      <c r="O11" s="14"/>
    </row>
    <row r="12" spans="1:15" ht="17.100000000000001" customHeight="1">
      <c r="A12" s="35">
        <v>1300</v>
      </c>
      <c r="B12" s="9"/>
      <c r="C12" s="1"/>
      <c r="D12" s="11" t="s">
        <v>18</v>
      </c>
      <c r="E12" s="12">
        <f>VLOOKUP(A12,[1]Hoja2!A$2:B$36,2,0)</f>
        <v>11119132826</v>
      </c>
      <c r="F12" s="12">
        <f t="shared" si="0"/>
        <v>-4882636823</v>
      </c>
      <c r="G12" s="12">
        <f>VLOOKUP(A12,[1]Hoja2!A$2:C$36,3,0)</f>
        <v>6236496003</v>
      </c>
      <c r="H12" s="12">
        <f>VLOOKUP(A12,[1]Hoja2!A$2:D$36,4,0)</f>
        <v>11964743917.5</v>
      </c>
      <c r="I12" s="12">
        <f>VLOOKUP(A12,[1]Hoja2!A$2:E$36,5,0)</f>
        <v>6208676748.3399982</v>
      </c>
      <c r="J12" s="12">
        <f t="shared" si="2"/>
        <v>-5728247914.5</v>
      </c>
      <c r="K12" s="1"/>
      <c r="L12" s="14"/>
      <c r="M12" s="14"/>
      <c r="N12" s="14"/>
      <c r="O12" s="14"/>
    </row>
    <row r="13" spans="1:15" ht="17.100000000000001" customHeight="1">
      <c r="A13" s="35">
        <v>1400</v>
      </c>
      <c r="B13" s="9"/>
      <c r="C13" s="1"/>
      <c r="D13" s="11" t="s">
        <v>19</v>
      </c>
      <c r="E13" s="12">
        <f>VLOOKUP(A13,[1]Hoja2!A$2:B$36,2,0)</f>
        <v>7617459051</v>
      </c>
      <c r="F13" s="12">
        <f t="shared" si="0"/>
        <v>567419711</v>
      </c>
      <c r="G13" s="12">
        <f>VLOOKUP(A13,[1]Hoja2!A$2:C$36,3,0)</f>
        <v>8184878762</v>
      </c>
      <c r="H13" s="12">
        <f>VLOOKUP(A13,[1]Hoja2!A$2:D$36,4,0)</f>
        <v>10014714300.08</v>
      </c>
      <c r="I13" s="12">
        <f>VLOOKUP(A13,[1]Hoja2!A$2:E$36,5,0)</f>
        <v>8237385827.6399984</v>
      </c>
      <c r="J13" s="12">
        <f t="shared" si="2"/>
        <v>-1829835538.0799999</v>
      </c>
      <c r="K13" s="1"/>
      <c r="L13" s="14"/>
      <c r="M13" s="14"/>
      <c r="N13" s="14"/>
      <c r="O13" s="14"/>
    </row>
    <row r="14" spans="1:15" ht="17.100000000000001" customHeight="1">
      <c r="A14" s="35">
        <v>1500</v>
      </c>
      <c r="B14" s="9"/>
      <c r="C14" s="1"/>
      <c r="D14" s="11" t="s">
        <v>20</v>
      </c>
      <c r="E14" s="12">
        <f>VLOOKUP(A14,[1]Hoja2!A$2:B$36,2,0)</f>
        <v>30813474452</v>
      </c>
      <c r="F14" s="12">
        <f t="shared" si="0"/>
        <v>1116530311</v>
      </c>
      <c r="G14" s="12">
        <f>VLOOKUP(A14,[1]Hoja2!A$2:C$36,3,0)</f>
        <v>31930004763</v>
      </c>
      <c r="H14" s="12">
        <f>VLOOKUP(A14,[1]Hoja2!A$2:D$36,4,0)</f>
        <v>34173460950.689995</v>
      </c>
      <c r="I14" s="12">
        <f>VLOOKUP(A14,[1]Hoja2!A$2:E$36,5,0)</f>
        <v>28171226461.319996</v>
      </c>
      <c r="J14" s="12">
        <f t="shared" si="2"/>
        <v>-2243456187.6899948</v>
      </c>
      <c r="K14" s="1"/>
      <c r="L14" s="14"/>
      <c r="M14" s="14"/>
      <c r="N14" s="14"/>
      <c r="O14" s="14"/>
    </row>
    <row r="15" spans="1:15" ht="17.100000000000001" customHeight="1">
      <c r="A15" s="35">
        <v>1700</v>
      </c>
      <c r="B15" s="9"/>
      <c r="C15" s="1"/>
      <c r="D15" s="11" t="s">
        <v>21</v>
      </c>
      <c r="E15" s="12">
        <f>VLOOKUP(A15,[1]Hoja2!A$2:B$36,2,0)</f>
        <v>5882608718</v>
      </c>
      <c r="F15" s="12">
        <f t="shared" si="0"/>
        <v>590377961</v>
      </c>
      <c r="G15" s="12">
        <f>VLOOKUP(A15,[1]Hoja2!A$2:C$36,3,0)</f>
        <v>6472986679</v>
      </c>
      <c r="H15" s="12">
        <f>VLOOKUP(A15,[1]Hoja2!A$2:D$36,4,0)</f>
        <v>6685471238.7000113</v>
      </c>
      <c r="I15" s="12">
        <f>VLOOKUP(A15,[1]Hoja2!A$2:E$36,5,0)</f>
        <v>6685515755.8699999</v>
      </c>
      <c r="J15" s="12">
        <f t="shared" si="2"/>
        <v>-212484559.70001125</v>
      </c>
      <c r="K15" s="1"/>
      <c r="L15" s="14"/>
      <c r="M15" s="14"/>
      <c r="N15" s="14"/>
      <c r="O15" s="14"/>
    </row>
    <row r="16" spans="1:15" ht="17.100000000000001" customHeight="1">
      <c r="A16" s="35"/>
      <c r="B16" s="9"/>
      <c r="C16" s="16" t="s">
        <v>22</v>
      </c>
      <c r="D16" s="17"/>
      <c r="E16" s="10">
        <f>SUM(E17:E24)</f>
        <v>20541447563</v>
      </c>
      <c r="F16" s="10">
        <f t="shared" si="0"/>
        <v>4480173956</v>
      </c>
      <c r="G16" s="10">
        <f>SUM(G17:G24)</f>
        <v>25021621519</v>
      </c>
      <c r="H16" s="10">
        <f>SUM(H17:H24)</f>
        <v>18989124083.87999</v>
      </c>
      <c r="I16" s="10">
        <f>SUM(I17:I24)</f>
        <v>20443805630.949989</v>
      </c>
      <c r="J16" s="10">
        <f t="shared" si="1"/>
        <v>6032497435.1200104</v>
      </c>
      <c r="K16" s="1"/>
      <c r="L16" s="14"/>
      <c r="M16" s="14"/>
      <c r="N16" s="14"/>
      <c r="O16" s="14"/>
    </row>
    <row r="17" spans="1:15" ht="17.100000000000001" customHeight="1">
      <c r="A17" s="35">
        <v>2100</v>
      </c>
      <c r="B17" s="9"/>
      <c r="C17" s="1"/>
      <c r="D17" s="11" t="s">
        <v>23</v>
      </c>
      <c r="E17" s="12">
        <f>VLOOKUP(A17,[1]Hoja2!A$2:B$36,2,0)</f>
        <v>340737729</v>
      </c>
      <c r="F17" s="12">
        <f t="shared" si="0"/>
        <v>456750879</v>
      </c>
      <c r="G17" s="12">
        <f>VLOOKUP(A17,[1]Hoja2!A$2:C$36,3,0)</f>
        <v>797488608</v>
      </c>
      <c r="H17" s="12">
        <f>VLOOKUP(A17,[1]Hoja2!A$2:D$36,4,0)</f>
        <v>474807090.2299999</v>
      </c>
      <c r="I17" s="12">
        <f>VLOOKUP(A17,[1]Hoja2!A$2:E$36,5,0)</f>
        <v>339400052.26999992</v>
      </c>
      <c r="J17" s="12">
        <f t="shared" si="1"/>
        <v>322681517.7700001</v>
      </c>
      <c r="K17" s="1"/>
      <c r="L17" s="14"/>
      <c r="M17" s="14"/>
      <c r="N17" s="14"/>
      <c r="O17" s="14"/>
    </row>
    <row r="18" spans="1:15" ht="17.100000000000001" customHeight="1">
      <c r="A18" s="35">
        <v>2200</v>
      </c>
      <c r="B18" s="9"/>
      <c r="C18" s="1"/>
      <c r="D18" s="11" t="s">
        <v>24</v>
      </c>
      <c r="E18" s="12">
        <f>VLOOKUP(A18,[1]Hoja2!A$2:B$36,2,0)</f>
        <v>382518505</v>
      </c>
      <c r="F18" s="12">
        <f t="shared" si="0"/>
        <v>117907914</v>
      </c>
      <c r="G18" s="12">
        <f>VLOOKUP(A18,[1]Hoja2!A$2:C$36,3,0)</f>
        <v>500426419</v>
      </c>
      <c r="H18" s="12">
        <f>VLOOKUP(A18,[1]Hoja2!A$2:D$36,4,0)</f>
        <v>285474136.19</v>
      </c>
      <c r="I18" s="12">
        <f>VLOOKUP(A18,[1]Hoja2!A$2:E$36,5,0)</f>
        <v>217442986.19</v>
      </c>
      <c r="J18" s="12">
        <f t="shared" si="1"/>
        <v>214952282.81</v>
      </c>
      <c r="K18" s="1"/>
      <c r="L18" s="14"/>
      <c r="M18" s="14"/>
      <c r="N18" s="14"/>
      <c r="O18" s="14"/>
    </row>
    <row r="19" spans="1:15" ht="17.100000000000001" customHeight="1">
      <c r="A19" s="35">
        <v>2300</v>
      </c>
      <c r="B19" s="9"/>
      <c r="C19" s="1"/>
      <c r="D19" s="11" t="s">
        <v>25</v>
      </c>
      <c r="E19" s="12">
        <f>VLOOKUP(A19,[1]Hoja2!A$2:B$36,2,0)</f>
        <v>5989</v>
      </c>
      <c r="F19" s="12">
        <v>0</v>
      </c>
      <c r="G19" s="12">
        <f>VLOOKUP(A19,[1]Hoja2!A$2:C$36,3,0)</f>
        <v>3000</v>
      </c>
      <c r="H19" s="12">
        <f>VLOOKUP(A19,[1]Hoja2!A$2:D$36,4,0)</f>
        <v>0</v>
      </c>
      <c r="I19" s="12">
        <f>VLOOKUP(A19,[1]Hoja2!A$2:E$36,5,0)</f>
        <v>0</v>
      </c>
      <c r="J19" s="12">
        <f t="shared" si="1"/>
        <v>3000</v>
      </c>
      <c r="K19" s="1"/>
      <c r="L19" s="14"/>
      <c r="M19" s="14"/>
      <c r="N19" s="14"/>
      <c r="O19" s="14"/>
    </row>
    <row r="20" spans="1:15" ht="17.100000000000001" customHeight="1">
      <c r="A20" s="35">
        <v>2400</v>
      </c>
      <c r="B20" s="9"/>
      <c r="C20" s="1"/>
      <c r="D20" s="11" t="s">
        <v>26</v>
      </c>
      <c r="E20" s="12">
        <f>VLOOKUP(A20,[1]Hoja2!A$2:B$36,2,0)</f>
        <v>43102369</v>
      </c>
      <c r="F20" s="12">
        <f t="shared" si="0"/>
        <v>9790626</v>
      </c>
      <c r="G20" s="12">
        <f>VLOOKUP(A20,[1]Hoja2!A$2:C$36,3,0)</f>
        <v>52892995</v>
      </c>
      <c r="H20" s="12">
        <f>VLOOKUP(A20,[1]Hoja2!A$2:D$36,4,0)</f>
        <v>24816535.059999999</v>
      </c>
      <c r="I20" s="12">
        <f>VLOOKUP(A20,[1]Hoja2!A$2:E$36,5,0)</f>
        <v>23134474.710000001</v>
      </c>
      <c r="J20" s="12">
        <f t="shared" si="1"/>
        <v>28076459.940000001</v>
      </c>
      <c r="K20" s="1"/>
      <c r="L20" s="14"/>
      <c r="M20" s="14"/>
      <c r="N20" s="14"/>
      <c r="O20" s="14"/>
    </row>
    <row r="21" spans="1:15" ht="17.100000000000001" customHeight="1">
      <c r="A21" s="35">
        <v>2500</v>
      </c>
      <c r="B21" s="9"/>
      <c r="C21" s="1"/>
      <c r="D21" s="11" t="s">
        <v>27</v>
      </c>
      <c r="E21" s="12">
        <f>VLOOKUP(A21,[1]Hoja2!A$2:B$36,2,0)</f>
        <v>18736827485</v>
      </c>
      <c r="F21" s="12">
        <f t="shared" si="0"/>
        <v>3572057053</v>
      </c>
      <c r="G21" s="12">
        <f>VLOOKUP(A21,[1]Hoja2!A$2:C$36,3,0)</f>
        <v>22308884538</v>
      </c>
      <c r="H21" s="12">
        <f>VLOOKUP(A21,[1]Hoja2!A$2:D$36,4,0)</f>
        <v>17601081646.589993</v>
      </c>
      <c r="I21" s="12">
        <f>VLOOKUP(A21,[1]Hoja2!A$2:E$36,5,0)</f>
        <v>19370343349.789989</v>
      </c>
      <c r="J21" s="12">
        <f t="shared" si="1"/>
        <v>4707802891.4100075</v>
      </c>
      <c r="K21" s="1"/>
      <c r="L21" s="14"/>
      <c r="M21" s="14"/>
      <c r="N21" s="14"/>
      <c r="O21" s="14"/>
    </row>
    <row r="22" spans="1:15" ht="17.100000000000001" customHeight="1">
      <c r="A22" s="35">
        <v>2600</v>
      </c>
      <c r="B22" s="9"/>
      <c r="C22" s="1"/>
      <c r="D22" s="11" t="s">
        <v>28</v>
      </c>
      <c r="E22" s="12">
        <f>VLOOKUP(A22,[1]Hoja2!A$2:B$36,2,0)</f>
        <v>201187838</v>
      </c>
      <c r="F22" s="12">
        <f t="shared" si="0"/>
        <v>16940747</v>
      </c>
      <c r="G22" s="12">
        <f>VLOOKUP(A22,[1]Hoja2!A$2:C$36,3,0)</f>
        <v>218128585</v>
      </c>
      <c r="H22" s="12">
        <f>VLOOKUP(A22,[1]Hoja2!A$2:D$36,4,0)</f>
        <v>108962649.82000001</v>
      </c>
      <c r="I22" s="12">
        <f>VLOOKUP(A22,[1]Hoja2!A$2:E$36,5,0)</f>
        <v>75973437.689999998</v>
      </c>
      <c r="J22" s="12">
        <f t="shared" si="1"/>
        <v>109165935.17999999</v>
      </c>
      <c r="K22" s="1"/>
      <c r="L22" s="14"/>
      <c r="M22" s="14"/>
      <c r="N22" s="14"/>
      <c r="O22" s="14"/>
    </row>
    <row r="23" spans="1:15" ht="17.100000000000001" customHeight="1">
      <c r="A23" s="35">
        <v>2700</v>
      </c>
      <c r="B23" s="9"/>
      <c r="C23" s="1"/>
      <c r="D23" s="11" t="s">
        <v>29</v>
      </c>
      <c r="E23" s="12">
        <f>VLOOKUP(A23,[1]Hoja2!A$2:B$36,2,0)</f>
        <v>262879352</v>
      </c>
      <c r="F23" s="12">
        <f t="shared" si="0"/>
        <v>1701381</v>
      </c>
      <c r="G23" s="12">
        <f>VLOOKUP(A23,[1]Hoja2!A$2:C$36,3,0)</f>
        <v>264580733</v>
      </c>
      <c r="H23" s="12">
        <f>VLOOKUP(A23,[1]Hoja2!A$2:D$36,4,0)</f>
        <v>80393474.870000005</v>
      </c>
      <c r="I23" s="12">
        <f>VLOOKUP(A23,[1]Hoja2!A$2:E$36,5,0)</f>
        <v>142649616.71999997</v>
      </c>
      <c r="J23" s="12">
        <f t="shared" si="1"/>
        <v>184187258.13</v>
      </c>
      <c r="K23" s="1"/>
      <c r="L23" s="14"/>
      <c r="M23" s="14"/>
      <c r="N23" s="14"/>
      <c r="O23" s="14"/>
    </row>
    <row r="24" spans="1:15" ht="17.100000000000001" customHeight="1">
      <c r="A24" s="35">
        <v>2900</v>
      </c>
      <c r="B24" s="9"/>
      <c r="C24" s="1"/>
      <c r="D24" s="11" t="s">
        <v>30</v>
      </c>
      <c r="E24" s="12">
        <f>VLOOKUP(A24,[1]Hoja2!A$2:B$36,2,0)</f>
        <v>574188296</v>
      </c>
      <c r="F24" s="12">
        <f t="shared" si="0"/>
        <v>305028345</v>
      </c>
      <c r="G24" s="12">
        <f>VLOOKUP(A24,[1]Hoja2!A$2:C$36,3,0)</f>
        <v>879216641</v>
      </c>
      <c r="H24" s="12">
        <f>VLOOKUP(A24,[1]Hoja2!A$2:D$36,4,0)</f>
        <v>413588551.12</v>
      </c>
      <c r="I24" s="12">
        <f>VLOOKUP(A24,[1]Hoja2!A$2:E$36,5,0)</f>
        <v>274861713.58000004</v>
      </c>
      <c r="J24" s="12">
        <f t="shared" si="1"/>
        <v>465628089.88</v>
      </c>
      <c r="K24" s="1"/>
      <c r="L24" s="14"/>
      <c r="M24" s="14"/>
      <c r="N24" s="14"/>
      <c r="O24" s="14"/>
    </row>
    <row r="25" spans="1:15" ht="17.100000000000001" customHeight="1">
      <c r="A25" s="35"/>
      <c r="B25" s="9"/>
      <c r="C25" s="16" t="s">
        <v>31</v>
      </c>
      <c r="D25" s="17"/>
      <c r="E25" s="10">
        <f>SUM(E26:E34)</f>
        <v>14876299261</v>
      </c>
      <c r="F25" s="10">
        <f t="shared" si="0"/>
        <v>4346483561</v>
      </c>
      <c r="G25" s="10">
        <f>SUM(G26:G34)</f>
        <v>19222782822</v>
      </c>
      <c r="H25" s="10">
        <f>SUM(H26:H34)</f>
        <v>14877086182.619997</v>
      </c>
      <c r="I25" s="10">
        <f>SUM(I26:I34)</f>
        <v>7292698081.6999989</v>
      </c>
      <c r="J25" s="10">
        <f t="shared" si="1"/>
        <v>4345696639.380003</v>
      </c>
      <c r="K25" s="1"/>
      <c r="L25" s="14"/>
      <c r="M25" s="14"/>
      <c r="N25" s="14"/>
      <c r="O25" s="14"/>
    </row>
    <row r="26" spans="1:15" ht="17.100000000000001" customHeight="1">
      <c r="A26" s="35">
        <v>3100</v>
      </c>
      <c r="B26" s="9"/>
      <c r="C26" s="1"/>
      <c r="D26" s="11" t="s">
        <v>32</v>
      </c>
      <c r="E26" s="12">
        <f>VLOOKUP(A26,[1]Hoja2!A$2:B$36,2,0)</f>
        <v>1563162866</v>
      </c>
      <c r="F26" s="12">
        <f t="shared" si="0"/>
        <v>-84321032</v>
      </c>
      <c r="G26" s="12">
        <f>VLOOKUP(A26,[1]Hoja2!A$2:C$36,3,0)</f>
        <v>1478841834</v>
      </c>
      <c r="H26" s="12">
        <f>VLOOKUP(A26,[1]Hoja2!A$2:D$36,4,0)</f>
        <v>997366302.59000003</v>
      </c>
      <c r="I26" s="12">
        <f>VLOOKUP(A26,[1]Hoja2!A$2:E$36,5,0)</f>
        <v>894065609.88000011</v>
      </c>
      <c r="J26" s="12">
        <f t="shared" si="1"/>
        <v>481475531.40999997</v>
      </c>
      <c r="K26" s="1"/>
      <c r="L26" s="14"/>
      <c r="M26" s="14"/>
      <c r="N26" s="14"/>
      <c r="O26" s="14"/>
    </row>
    <row r="27" spans="1:15" ht="17.100000000000001" customHeight="1">
      <c r="A27" s="35">
        <v>3200</v>
      </c>
      <c r="B27" s="9"/>
      <c r="C27" s="1"/>
      <c r="D27" s="11" t="s">
        <v>33</v>
      </c>
      <c r="E27" s="12">
        <f>VLOOKUP(A27,[1]Hoja2!A$2:B$36,2,0)</f>
        <v>1122188090</v>
      </c>
      <c r="F27" s="12">
        <f t="shared" si="0"/>
        <v>-5236494</v>
      </c>
      <c r="G27" s="12">
        <f>VLOOKUP(A27,[1]Hoja2!A$2:C$36,3,0)</f>
        <v>1116951596</v>
      </c>
      <c r="H27" s="12">
        <f>VLOOKUP(A27,[1]Hoja2!A$2:D$36,4,0)</f>
        <v>320134223.30000001</v>
      </c>
      <c r="I27" s="12">
        <f>VLOOKUP(A27,[1]Hoja2!A$2:E$36,5,0)</f>
        <v>272459148.50999999</v>
      </c>
      <c r="J27" s="12">
        <f t="shared" si="1"/>
        <v>796817372.70000005</v>
      </c>
      <c r="K27" s="1"/>
      <c r="L27" s="14"/>
      <c r="M27" s="14"/>
      <c r="N27" s="14"/>
      <c r="O27" s="14"/>
    </row>
    <row r="28" spans="1:15" ht="17.100000000000001" customHeight="1">
      <c r="A28" s="35">
        <v>3300</v>
      </c>
      <c r="B28" s="9"/>
      <c r="C28" s="1"/>
      <c r="D28" s="11" t="s">
        <v>34</v>
      </c>
      <c r="E28" s="12">
        <f>VLOOKUP(A28,[1]Hoja2!A$2:B$36,2,0)</f>
        <v>10391901477</v>
      </c>
      <c r="F28" s="12">
        <f t="shared" si="0"/>
        <v>3928088258</v>
      </c>
      <c r="G28" s="12">
        <f>VLOOKUP(A28,[1]Hoja2!A$2:C$36,3,0)</f>
        <v>14319989735</v>
      </c>
      <c r="H28" s="12">
        <f>VLOOKUP(A28,[1]Hoja2!A$2:D$36,4,0)</f>
        <v>11491688305.759998</v>
      </c>
      <c r="I28" s="12">
        <f>VLOOKUP(A28,[1]Hoja2!A$2:E$36,5,0)</f>
        <v>9802030554.9099998</v>
      </c>
      <c r="J28" s="12">
        <f t="shared" si="1"/>
        <v>2828301429.2400017</v>
      </c>
      <c r="K28" s="1"/>
      <c r="L28" s="14"/>
      <c r="M28" s="14"/>
      <c r="N28" s="14"/>
      <c r="O28" s="14"/>
    </row>
    <row r="29" spans="1:15" ht="17.100000000000001" customHeight="1">
      <c r="A29" s="35">
        <v>3400</v>
      </c>
      <c r="B29" s="9"/>
      <c r="C29" s="1"/>
      <c r="D29" s="11" t="s">
        <v>35</v>
      </c>
      <c r="E29" s="12">
        <f>VLOOKUP(A29,[1]Hoja2!A$2:B$36,2,0)</f>
        <v>503975007</v>
      </c>
      <c r="F29" s="12">
        <f t="shared" si="0"/>
        <v>32289262</v>
      </c>
      <c r="G29" s="12">
        <f>VLOOKUP(A29,[1]Hoja2!A$2:C$36,3,0)</f>
        <v>536264269</v>
      </c>
      <c r="H29" s="12">
        <f>VLOOKUP(A29,[1]Hoja2!A$2:D$36,4,0)</f>
        <v>420463176.73000002</v>
      </c>
      <c r="I29" s="12">
        <f>VLOOKUP(A29,[1]Hoja2!A$2:E$36,5,0)</f>
        <v>380227723.88999993</v>
      </c>
      <c r="J29" s="12">
        <f t="shared" si="1"/>
        <v>115801092.26999998</v>
      </c>
      <c r="K29" s="1"/>
      <c r="L29" s="14"/>
      <c r="M29" s="14"/>
      <c r="N29" s="14"/>
      <c r="O29" s="14"/>
    </row>
    <row r="30" spans="1:15" ht="17.100000000000001" customHeight="1">
      <c r="A30" s="35">
        <v>3500</v>
      </c>
      <c r="B30" s="9"/>
      <c r="C30" s="1"/>
      <c r="D30" s="11" t="s">
        <v>36</v>
      </c>
      <c r="E30" s="12">
        <f>VLOOKUP(A30,[1]Hoja2!A$2:B$36,2,0)</f>
        <v>1304636026</v>
      </c>
      <c r="F30" s="12">
        <f t="shared" si="0"/>
        <v>448318050</v>
      </c>
      <c r="G30" s="12">
        <f>VLOOKUP(A30,[1]Hoja2!A$2:C$36,3,0)</f>
        <v>1752954076</v>
      </c>
      <c r="H30" s="12">
        <f>VLOOKUP(A30,[1]Hoja2!A$2:D$36,4,0)</f>
        <v>343321380.18000001</v>
      </c>
      <c r="I30" s="12">
        <f>VLOOKUP(A30,[1]Hoja2!A$2:E$36,5,0)</f>
        <v>534963284.25999999</v>
      </c>
      <c r="J30" s="12">
        <f t="shared" si="1"/>
        <v>1409632695.8199999</v>
      </c>
      <c r="K30" s="1"/>
      <c r="L30" s="14"/>
      <c r="M30" s="14"/>
      <c r="N30" s="14"/>
      <c r="O30" s="14"/>
    </row>
    <row r="31" spans="1:15" ht="17.100000000000001" customHeight="1">
      <c r="A31" s="35">
        <v>3600</v>
      </c>
      <c r="B31" s="9"/>
      <c r="C31" s="1"/>
      <c r="D31" s="11" t="s">
        <v>37</v>
      </c>
      <c r="E31" s="12">
        <f>VLOOKUP(A31,[1]Hoja2!A$2:B$36,2,0)</f>
        <v>148450100</v>
      </c>
      <c r="F31" s="12">
        <f t="shared" si="0"/>
        <v>-90203058</v>
      </c>
      <c r="G31" s="12">
        <f>VLOOKUP(A31,[1]Hoja2!A$2:C$36,3,0)</f>
        <v>58247042</v>
      </c>
      <c r="H31" s="12">
        <f>VLOOKUP(A31,[1]Hoja2!A$2:D$36,4,0)</f>
        <v>57799330.990000002</v>
      </c>
      <c r="I31" s="12">
        <f>VLOOKUP(A31,[1]Hoja2!A$2:E$36,5,0)</f>
        <v>61273389.369999997</v>
      </c>
      <c r="J31" s="12">
        <f t="shared" si="1"/>
        <v>447711.00999999791</v>
      </c>
      <c r="K31" s="1"/>
      <c r="L31" s="14"/>
      <c r="M31" s="14"/>
      <c r="N31" s="14"/>
      <c r="O31" s="14"/>
    </row>
    <row r="32" spans="1:15" ht="17.100000000000001" customHeight="1">
      <c r="A32" s="35">
        <v>3700</v>
      </c>
      <c r="B32" s="9"/>
      <c r="C32" s="1"/>
      <c r="D32" s="11" t="s">
        <v>38</v>
      </c>
      <c r="E32" s="12">
        <f>VLOOKUP(A32,[1]Hoja2!A$2:B$36,2,0)</f>
        <v>177340668</v>
      </c>
      <c r="F32" s="12">
        <f t="shared" si="0"/>
        <v>48462322</v>
      </c>
      <c r="G32" s="12">
        <f>VLOOKUP(A32,[1]Hoja2!A$2:C$36,3,0)</f>
        <v>225802990</v>
      </c>
      <c r="H32" s="12">
        <f>VLOOKUP(A32,[1]Hoja2!A$2:D$36,4,0)</f>
        <v>183494574</v>
      </c>
      <c r="I32" s="12">
        <f>VLOOKUP(A32,[1]Hoja2!A$2:E$36,5,0)</f>
        <v>183550057.66</v>
      </c>
      <c r="J32" s="12">
        <f t="shared" si="1"/>
        <v>42308416</v>
      </c>
      <c r="K32" s="1"/>
      <c r="L32" s="14"/>
      <c r="M32" s="14"/>
      <c r="N32" s="14"/>
      <c r="O32" s="14"/>
    </row>
    <row r="33" spans="1:15" ht="17.100000000000001" customHeight="1">
      <c r="A33" s="35">
        <v>3800</v>
      </c>
      <c r="B33" s="9"/>
      <c r="C33" s="1"/>
      <c r="D33" s="11" t="s">
        <v>39</v>
      </c>
      <c r="E33" s="12">
        <f>VLOOKUP(A33,[1]Hoja2!A$2:B$36,2,0)</f>
        <v>10256383</v>
      </c>
      <c r="F33" s="12">
        <f t="shared" si="0"/>
        <v>4512059</v>
      </c>
      <c r="G33" s="12">
        <f>VLOOKUP(A33,[1]Hoja2!A$2:C$36,3,0)</f>
        <v>14768442</v>
      </c>
      <c r="H33" s="12">
        <f>VLOOKUP(A33,[1]Hoja2!A$2:D$36,4,0)</f>
        <v>2654358.5299999998</v>
      </c>
      <c r="I33" s="12">
        <f>VLOOKUP(A33,[1]Hoja2!A$2:E$36,5,0)</f>
        <v>2501486.06</v>
      </c>
      <c r="J33" s="12">
        <f t="shared" si="1"/>
        <v>12114083.470000001</v>
      </c>
      <c r="K33" s="1"/>
      <c r="L33" s="14"/>
      <c r="M33" s="14"/>
      <c r="N33" s="14"/>
      <c r="O33" s="14"/>
    </row>
    <row r="34" spans="1:15" ht="17.100000000000001" customHeight="1">
      <c r="A34" s="35">
        <v>3900</v>
      </c>
      <c r="B34" s="9"/>
      <c r="C34" s="1"/>
      <c r="D34" s="11" t="s">
        <v>40</v>
      </c>
      <c r="E34" s="12">
        <f>VLOOKUP(A34,[1]Hoja2!A$2:B$36,2,0)</f>
        <v>-345611356</v>
      </c>
      <c r="F34" s="12">
        <f t="shared" si="0"/>
        <v>64574194</v>
      </c>
      <c r="G34" s="12">
        <f>VLOOKUP(A34,[1]Hoja2!A$2:C$36,3,0)</f>
        <v>-281037162</v>
      </c>
      <c r="H34" s="12">
        <f>VLOOKUP(A34,[1]Hoja2!A$2:D$36,4,0)</f>
        <v>1060164530.5399998</v>
      </c>
      <c r="I34" s="12">
        <f>VLOOKUP(A34,[1]Hoja2!A$2:E$36,5,0)</f>
        <v>-4838373172.8400002</v>
      </c>
      <c r="J34" s="12">
        <f t="shared" si="1"/>
        <v>-1341201692.54</v>
      </c>
      <c r="K34" s="1"/>
      <c r="L34" s="14"/>
      <c r="M34" s="14"/>
      <c r="N34" s="14"/>
      <c r="O34" s="14"/>
    </row>
    <row r="35" spans="1:15" ht="17.100000000000001" customHeight="1">
      <c r="A35" s="35"/>
      <c r="B35" s="9"/>
      <c r="C35" s="16" t="s">
        <v>41</v>
      </c>
      <c r="D35" s="17"/>
      <c r="E35" s="10">
        <f>SUM(E36:E40)</f>
        <v>184496521180</v>
      </c>
      <c r="F35" s="10">
        <f t="shared" si="0"/>
        <v>88005420</v>
      </c>
      <c r="G35" s="10">
        <f>SUM(G36:G40)</f>
        <v>184584526600</v>
      </c>
      <c r="H35" s="10">
        <f>SUM(H36:H40)</f>
        <v>190509186473.81003</v>
      </c>
      <c r="I35" s="10">
        <f>SUM(I36:I40)</f>
        <v>175841599638.42007</v>
      </c>
      <c r="J35" s="10">
        <f t="shared" si="1"/>
        <v>-5924659873.8100281</v>
      </c>
      <c r="K35" s="1"/>
      <c r="L35" s="14"/>
      <c r="M35" s="14"/>
      <c r="N35" s="14"/>
      <c r="O35" s="14"/>
    </row>
    <row r="36" spans="1:15" ht="17.100000000000001" customHeight="1">
      <c r="A36" s="35">
        <v>4300</v>
      </c>
      <c r="B36" s="9"/>
      <c r="C36" s="15"/>
      <c r="D36" s="11" t="s">
        <v>57</v>
      </c>
      <c r="E36" s="12">
        <f>VLOOKUP(A36,[1]Hoja2!A$2:B$36,2,0)</f>
        <v>7211848</v>
      </c>
      <c r="F36" s="12">
        <f t="shared" si="0"/>
        <v>0</v>
      </c>
      <c r="G36" s="12">
        <f>VLOOKUP(A36,[1]Hoja2!A$2:C$36,3,0)</f>
        <v>7211848</v>
      </c>
      <c r="H36" s="12">
        <f>VLOOKUP(A36,[1]Hoja2!A$2:D$36,4,0)</f>
        <v>4379919.3099999996</v>
      </c>
      <c r="I36" s="12">
        <f>VLOOKUP(A36,[1]Hoja2!A$2:E$36,5,0)</f>
        <v>4379919.3099999996</v>
      </c>
      <c r="J36" s="12">
        <f t="shared" si="1"/>
        <v>2831928.6900000004</v>
      </c>
      <c r="K36" s="1"/>
      <c r="L36" s="14"/>
      <c r="M36" s="14"/>
      <c r="N36" s="14"/>
      <c r="O36" s="14"/>
    </row>
    <row r="37" spans="1:15" ht="17.100000000000001" customHeight="1">
      <c r="A37" s="35">
        <v>4400</v>
      </c>
      <c r="B37" s="9"/>
      <c r="C37" s="1"/>
      <c r="D37" s="11" t="s">
        <v>42</v>
      </c>
      <c r="E37" s="12">
        <f>VLOOKUP(A37,[1]Hoja2!A$2:B$36,2,0)</f>
        <v>432411694</v>
      </c>
      <c r="F37" s="12">
        <f t="shared" si="0"/>
        <v>88005420</v>
      </c>
      <c r="G37" s="12">
        <f>VLOOKUP(A37,[1]Hoja2!A$2:C$36,3,0)</f>
        <v>520417114</v>
      </c>
      <c r="H37" s="12">
        <f>VLOOKUP(A37,[1]Hoja2!A$2:D$36,4,0)</f>
        <v>446974374.98000002</v>
      </c>
      <c r="I37" s="12">
        <f>VLOOKUP(A37,[1]Hoja2!A$2:E$36,5,0)</f>
        <v>396465949.15999997</v>
      </c>
      <c r="J37" s="12">
        <f t="shared" si="1"/>
        <v>73442739.019999981</v>
      </c>
      <c r="K37" s="1"/>
      <c r="L37" s="14"/>
      <c r="M37" s="14"/>
      <c r="N37" s="14"/>
      <c r="O37" s="14"/>
    </row>
    <row r="38" spans="1:15" ht="17.100000000000001" customHeight="1">
      <c r="A38" s="35">
        <v>4500</v>
      </c>
      <c r="B38" s="9"/>
      <c r="C38" s="1"/>
      <c r="D38" s="11" t="s">
        <v>43</v>
      </c>
      <c r="E38" s="12">
        <f>VLOOKUP(A38,[1]Hoja2!A$2:B$36,2,0)</f>
        <v>183974768912</v>
      </c>
      <c r="F38" s="12">
        <f t="shared" si="0"/>
        <v>0</v>
      </c>
      <c r="G38" s="12">
        <f>VLOOKUP(A38,[1]Hoja2!A$2:C$36,3,0)</f>
        <v>183974768912</v>
      </c>
      <c r="H38" s="12">
        <f>VLOOKUP(A38,[1]Hoja2!A$2:D$36,4,0)</f>
        <v>189984003453.52002</v>
      </c>
      <c r="I38" s="12">
        <f>VLOOKUP(A38,[1]Hoja2!A$2:E$36,5,0)</f>
        <v>175366925043.95007</v>
      </c>
      <c r="J38" s="12">
        <f t="shared" si="1"/>
        <v>-6009234541.5200195</v>
      </c>
      <c r="K38" s="1"/>
      <c r="L38" s="14"/>
      <c r="M38" s="14"/>
      <c r="N38" s="14"/>
      <c r="O38" s="14"/>
    </row>
    <row r="39" spans="1:15" ht="17.100000000000001" customHeight="1">
      <c r="A39" s="35">
        <v>4800</v>
      </c>
      <c r="B39" s="9"/>
      <c r="C39" s="1"/>
      <c r="D39" s="11" t="s">
        <v>44</v>
      </c>
      <c r="E39" s="12">
        <f>VLOOKUP(A39,[1]Hoja2!A$2:B$36,2,0)</f>
        <v>0</v>
      </c>
      <c r="F39" s="12">
        <f t="shared" si="0"/>
        <v>0</v>
      </c>
      <c r="G39" s="12">
        <f>VLOOKUP(A39,[1]Hoja2!A$2:C$36,3,0)</f>
        <v>0</v>
      </c>
      <c r="H39" s="12">
        <f>VLOOKUP(A39,[1]Hoja2!A$2:D$36,4,0)</f>
        <v>0</v>
      </c>
      <c r="I39" s="12">
        <f>VLOOKUP(A39,[1]Hoja2!A$2:E$36,5,0)</f>
        <v>0</v>
      </c>
      <c r="J39" s="12">
        <f t="shared" si="1"/>
        <v>0</v>
      </c>
      <c r="K39" s="1"/>
      <c r="L39" s="14"/>
      <c r="M39" s="14"/>
      <c r="N39" s="14"/>
      <c r="O39" s="14"/>
    </row>
    <row r="40" spans="1:15" ht="17.100000000000001" customHeight="1">
      <c r="A40" s="35">
        <v>4900</v>
      </c>
      <c r="B40" s="9"/>
      <c r="C40" s="1"/>
      <c r="D40" s="11" t="s">
        <v>45</v>
      </c>
      <c r="E40" s="12">
        <f>VLOOKUP(A40,[1]Hoja2!A$2:B$36,2,0)</f>
        <v>82128726</v>
      </c>
      <c r="F40" s="12">
        <f t="shared" si="0"/>
        <v>0</v>
      </c>
      <c r="G40" s="12">
        <f>VLOOKUP(A40,[1]Hoja2!A$2:C$36,3,0)</f>
        <v>82128726</v>
      </c>
      <c r="H40" s="12">
        <f>VLOOKUP(A40,[1]Hoja2!A$2:D$36,4,0)</f>
        <v>73828726</v>
      </c>
      <c r="I40" s="12">
        <f>VLOOKUP(A40,[1]Hoja2!A$2:E$36,5,0)</f>
        <v>73828726</v>
      </c>
      <c r="J40" s="12">
        <f t="shared" si="1"/>
        <v>8300000</v>
      </c>
      <c r="K40" s="1"/>
      <c r="L40" s="14"/>
      <c r="M40" s="14"/>
      <c r="N40" s="14"/>
      <c r="O40" s="14"/>
    </row>
    <row r="41" spans="1:15" ht="17.100000000000001" customHeight="1">
      <c r="A41" s="35"/>
      <c r="B41" s="9"/>
      <c r="C41" s="16" t="s">
        <v>46</v>
      </c>
      <c r="D41" s="17"/>
      <c r="E41" s="10">
        <f>SUM(E42:E46)</f>
        <v>0</v>
      </c>
      <c r="F41" s="10">
        <f t="shared" si="0"/>
        <v>26216</v>
      </c>
      <c r="G41" s="10">
        <f>SUM(G42:G46)</f>
        <v>26216</v>
      </c>
      <c r="H41" s="10">
        <f>SUM(H42:H46)</f>
        <v>0</v>
      </c>
      <c r="I41" s="10">
        <f>SUM(I42:I46)</f>
        <v>1103787.0900000001</v>
      </c>
      <c r="J41" s="10">
        <f t="shared" si="1"/>
        <v>26216</v>
      </c>
      <c r="K41" s="1"/>
      <c r="L41" s="14"/>
      <c r="M41" s="14"/>
      <c r="N41" s="14"/>
      <c r="O41" s="14"/>
    </row>
    <row r="42" spans="1:15" ht="17.100000000000001" customHeight="1">
      <c r="A42" s="35">
        <v>5100</v>
      </c>
      <c r="B42" s="9"/>
      <c r="C42" s="1"/>
      <c r="D42" s="11" t="s">
        <v>47</v>
      </c>
      <c r="E42" s="12">
        <f>VLOOKUP(A42,[1]Hoja2!A$2:B$36,2,0)</f>
        <v>0</v>
      </c>
      <c r="F42" s="12">
        <f t="shared" si="0"/>
        <v>0</v>
      </c>
      <c r="G42" s="12">
        <f>VLOOKUP(A42,[1]Hoja2!A$2:C$36,3,0)</f>
        <v>0</v>
      </c>
      <c r="H42" s="12">
        <f>VLOOKUP(A42,[1]Hoja2!A$2:D$36,4,0)</f>
        <v>0</v>
      </c>
      <c r="I42" s="12">
        <f>VLOOKUP(A42,[1]Hoja2!A$2:E$36,5,0)</f>
        <v>0</v>
      </c>
      <c r="J42" s="12">
        <f t="shared" si="1"/>
        <v>0</v>
      </c>
      <c r="K42" s="1"/>
      <c r="L42" s="14"/>
      <c r="M42" s="14"/>
      <c r="N42" s="14"/>
      <c r="O42" s="14"/>
    </row>
    <row r="43" spans="1:15" ht="17.100000000000001" customHeight="1">
      <c r="A43" s="35">
        <v>5200</v>
      </c>
      <c r="B43" s="9"/>
      <c r="C43" s="1"/>
      <c r="D43" s="11" t="s">
        <v>48</v>
      </c>
      <c r="E43" s="12">
        <f>VLOOKUP(A43,[1]Hoja2!A$2:B$36,2,0)</f>
        <v>0</v>
      </c>
      <c r="F43" s="12">
        <v>0</v>
      </c>
      <c r="G43" s="12">
        <f>VLOOKUP(A43,[1]Hoja2!A$2:C$36,3,0)</f>
        <v>0</v>
      </c>
      <c r="H43" s="12">
        <f>VLOOKUP(A43,[1]Hoja2!A$2:D$36,4,0)</f>
        <v>0</v>
      </c>
      <c r="I43" s="12">
        <f>VLOOKUP(A43,[1]Hoja2!A$2:E$36,5,0)</f>
        <v>0</v>
      </c>
      <c r="J43" s="12">
        <f t="shared" si="1"/>
        <v>0</v>
      </c>
      <c r="K43" s="1"/>
      <c r="L43" s="14"/>
      <c r="M43" s="14"/>
      <c r="N43" s="14"/>
      <c r="O43" s="14"/>
    </row>
    <row r="44" spans="1:15" ht="17.100000000000001" customHeight="1">
      <c r="A44" s="35">
        <v>5300</v>
      </c>
      <c r="B44" s="9"/>
      <c r="C44" s="1"/>
      <c r="D44" s="11" t="s">
        <v>49</v>
      </c>
      <c r="E44" s="12">
        <f>VLOOKUP(A44,[1]Hoja2!A$2:B$36,2,0)</f>
        <v>0</v>
      </c>
      <c r="F44" s="12">
        <f t="shared" si="0"/>
        <v>26216</v>
      </c>
      <c r="G44" s="12">
        <f>VLOOKUP(A44,[1]Hoja2!A$2:C$36,3,0)</f>
        <v>26216</v>
      </c>
      <c r="H44" s="12">
        <f>VLOOKUP(A44,[1]Hoja2!A$2:D$36,4,0)</f>
        <v>0</v>
      </c>
      <c r="I44" s="12">
        <f>VLOOKUP(A44,[1]Hoja2!A$2:E$36,5,0)</f>
        <v>1103787.0900000001</v>
      </c>
      <c r="J44" s="12">
        <f t="shared" si="1"/>
        <v>26216</v>
      </c>
      <c r="K44" s="1"/>
      <c r="L44" s="14"/>
      <c r="M44" s="14"/>
      <c r="N44" s="14"/>
      <c r="O44" s="14"/>
    </row>
    <row r="45" spans="1:15" ht="17.100000000000001" customHeight="1">
      <c r="A45" s="35">
        <v>5400</v>
      </c>
      <c r="B45" s="9"/>
      <c r="C45" s="1"/>
      <c r="D45" s="11" t="s">
        <v>58</v>
      </c>
      <c r="E45" s="12">
        <f>VLOOKUP(A45,[1]Hoja2!A$2:B$36,2,0)</f>
        <v>0</v>
      </c>
      <c r="F45" s="12">
        <v>0</v>
      </c>
      <c r="G45" s="12">
        <f>VLOOKUP(A45,[1]Hoja2!A$2:C$36,3,0)</f>
        <v>0</v>
      </c>
      <c r="H45" s="12">
        <f>VLOOKUP(A45,[1]Hoja2!A$2:D$36,4,0)</f>
        <v>0</v>
      </c>
      <c r="I45" s="12">
        <f>VLOOKUP(A45,[1]Hoja2!A$2:E$36,5,0)</f>
        <v>0</v>
      </c>
      <c r="J45" s="12">
        <v>0</v>
      </c>
      <c r="K45" s="1"/>
      <c r="L45" s="14"/>
      <c r="M45" s="14"/>
      <c r="N45" s="14"/>
      <c r="O45" s="14"/>
    </row>
    <row r="46" spans="1:15" ht="17.100000000000001" customHeight="1">
      <c r="A46" s="35">
        <v>5600</v>
      </c>
      <c r="B46" s="9"/>
      <c r="C46" s="1"/>
      <c r="D46" s="11" t="s">
        <v>50</v>
      </c>
      <c r="E46" s="12">
        <f>VLOOKUP(A46,[1]Hoja2!A$2:B$36,2,0)</f>
        <v>0</v>
      </c>
      <c r="F46" s="12">
        <f t="shared" si="0"/>
        <v>0</v>
      </c>
      <c r="G46" s="12">
        <f>VLOOKUP(A46,[1]Hoja2!A$2:C$36,3,0)</f>
        <v>0</v>
      </c>
      <c r="H46" s="12">
        <f>VLOOKUP(A46,[1]Hoja2!A$2:D$36,4,0)</f>
        <v>0</v>
      </c>
      <c r="I46" s="12">
        <f>VLOOKUP(A46,[1]Hoja2!A$2:E$36,5,0)</f>
        <v>0</v>
      </c>
      <c r="J46" s="12">
        <f t="shared" si="1"/>
        <v>0</v>
      </c>
      <c r="K46" s="1"/>
      <c r="L46" s="14"/>
      <c r="M46" s="14"/>
      <c r="N46" s="14"/>
      <c r="O46" s="14"/>
    </row>
    <row r="47" spans="1:15" ht="17.100000000000001" customHeight="1">
      <c r="A47" s="35"/>
      <c r="B47" s="9"/>
      <c r="C47" s="16" t="s">
        <v>51</v>
      </c>
      <c r="D47" s="17"/>
      <c r="E47" s="10">
        <f>E48</f>
        <v>792548793</v>
      </c>
      <c r="F47" s="10">
        <f t="shared" si="0"/>
        <v>-95467054</v>
      </c>
      <c r="G47" s="10">
        <f>G48</f>
        <v>697081739</v>
      </c>
      <c r="H47" s="10">
        <f>H48</f>
        <v>182239390</v>
      </c>
      <c r="I47" s="10">
        <f>I48</f>
        <v>680023216.97000003</v>
      </c>
      <c r="J47" s="10">
        <f t="shared" si="1"/>
        <v>514842349</v>
      </c>
      <c r="K47" s="1"/>
      <c r="L47" s="14"/>
      <c r="M47" s="14"/>
      <c r="N47" s="14"/>
      <c r="O47" s="14"/>
    </row>
    <row r="48" spans="1:15" ht="17.100000000000001" customHeight="1">
      <c r="A48" s="35">
        <v>6200</v>
      </c>
      <c r="B48" s="9"/>
      <c r="C48" s="1"/>
      <c r="D48" s="11" t="s">
        <v>52</v>
      </c>
      <c r="E48" s="12">
        <f>VLOOKUP(A48,[1]Hoja2!A$2:B$36,2,0)</f>
        <v>792548793</v>
      </c>
      <c r="F48" s="12">
        <f t="shared" si="0"/>
        <v>-95467054</v>
      </c>
      <c r="G48" s="12">
        <f>VLOOKUP(A48,[1]Hoja2!A$2:C$36,3,0)</f>
        <v>697081739</v>
      </c>
      <c r="H48" s="12">
        <f>VLOOKUP(A48,[1]Hoja2!A$2:D$36,4,0)</f>
        <v>182239390</v>
      </c>
      <c r="I48" s="12">
        <f>VLOOKUP(A48,[1]Hoja2!A$2:E$36,5,0)</f>
        <v>680023216.97000003</v>
      </c>
      <c r="J48" s="12">
        <v>332029270</v>
      </c>
      <c r="K48" s="1"/>
      <c r="L48" s="14"/>
      <c r="M48" s="14"/>
      <c r="N48" s="14"/>
      <c r="O48" s="14"/>
    </row>
    <row r="49" spans="1:11" ht="21.95" customHeight="1" thickBot="1">
      <c r="A49" s="33"/>
      <c r="B49" s="30" t="s">
        <v>53</v>
      </c>
      <c r="C49" s="31"/>
      <c r="D49" s="32"/>
      <c r="E49" s="13">
        <f>E47+E41+E35+E25+E16+E9</f>
        <v>286049337140</v>
      </c>
      <c r="F49" s="13">
        <f t="shared" si="0"/>
        <v>7299127958</v>
      </c>
      <c r="G49" s="13">
        <f>G47+G41+G35+G25+G16+G9</f>
        <v>293348465098</v>
      </c>
      <c r="H49" s="13">
        <f>H47+H41+H35+H25+H16+H9</f>
        <v>298118022682.06</v>
      </c>
      <c r="I49" s="13">
        <f>I47+I41+I35+I25+I16+I9</f>
        <v>264295498287.53006</v>
      </c>
      <c r="J49" s="13">
        <f t="shared" si="1"/>
        <v>-4769557584.0599976</v>
      </c>
      <c r="K49" s="1"/>
    </row>
    <row r="50" spans="1:11" ht="19.5" customHeight="1">
      <c r="A50" s="33"/>
      <c r="B50" s="28" t="s">
        <v>54</v>
      </c>
      <c r="C50" s="28"/>
      <c r="D50" s="28"/>
      <c r="E50" s="28"/>
      <c r="F50" s="28"/>
      <c r="G50" s="28"/>
      <c r="H50" s="28"/>
      <c r="I50" s="28"/>
      <c r="J50" s="28"/>
      <c r="K50" s="1"/>
    </row>
    <row r="51" spans="1:11" ht="41.1" customHeight="1">
      <c r="A51" s="33"/>
      <c r="B51" s="1"/>
      <c r="C51" s="29" t="s">
        <v>55</v>
      </c>
      <c r="D51" s="29"/>
      <c r="E51" s="29"/>
      <c r="F51" s="29"/>
      <c r="G51" s="29"/>
      <c r="H51" s="29"/>
      <c r="I51" s="29"/>
      <c r="J51" s="29"/>
      <c r="K51" s="1"/>
    </row>
    <row r="52" spans="1:11" ht="30" customHeight="1">
      <c r="A52" s="33"/>
      <c r="B52" s="1"/>
      <c r="C52" s="1"/>
      <c r="D52" s="1"/>
      <c r="E52" s="1"/>
      <c r="G52" s="1"/>
      <c r="H52" s="1"/>
      <c r="I52" s="1"/>
      <c r="J52" s="1"/>
      <c r="K52" s="1"/>
    </row>
    <row r="53" spans="1:11">
      <c r="E53" s="14"/>
      <c r="F53" s="14"/>
      <c r="G53" s="14"/>
      <c r="H53" s="14"/>
      <c r="I53" s="14"/>
      <c r="J53" s="14"/>
    </row>
  </sheetData>
  <mergeCells count="14">
    <mergeCell ref="B50:J50"/>
    <mergeCell ref="C51:J51"/>
    <mergeCell ref="C16:D16"/>
    <mergeCell ref="C25:D25"/>
    <mergeCell ref="C35:D35"/>
    <mergeCell ref="C41:D41"/>
    <mergeCell ref="C47:D47"/>
    <mergeCell ref="B49:D49"/>
    <mergeCell ref="C9:D9"/>
    <mergeCell ref="B2:J2"/>
    <mergeCell ref="B3:J3"/>
    <mergeCell ref="B4:J4"/>
    <mergeCell ref="B5:J5"/>
    <mergeCell ref="B7:D7"/>
  </mergeCells>
  <pageMargins left="0.34722222222222221" right="0.34722222222222221" top="0.4861111111111111" bottom="0.41666666666666669" header="0.5" footer="0.5"/>
  <pageSetup scale="52" pageOrder="overThenDown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EAEP_OBJGASTO</vt:lpstr>
      <vt:lpstr>EAEP_OBJGASTO!Área_de_impresión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Dulce Carolina Cervantes Caballero</cp:lastModifiedBy>
  <cp:lastPrinted>2020-02-27T16:49:55Z</cp:lastPrinted>
  <dcterms:created xsi:type="dcterms:W3CDTF">2019-12-03T00:30:59Z</dcterms:created>
  <dcterms:modified xsi:type="dcterms:W3CDTF">2024-04-25T00:24:01Z</dcterms:modified>
</cp:coreProperties>
</file>